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25440" windowHeight="12435" activeTab="2"/>
  </bookViews>
  <sheets>
    <sheet name="Συντομογραφίες" sheetId="5" r:id="rId1"/>
    <sheet name="Συνοπτικό" sheetId="2" r:id="rId2"/>
    <sheet name="Αναλυτικό" sheetId="1" r:id="rId3"/>
    <sheet name="Ομάδες" sheetId="8" r:id="rId4"/>
    <sheet name="Μαθήματα ανά Τομέα" sheetId="6" r:id="rId5"/>
    <sheet name="Αίθουσες" sheetId="4" r:id="rId6"/>
  </sheets>
  <definedNames>
    <definedName name="_xlnm._FilterDatabase" localSheetId="2" hidden="1">Αναλυτικό!$A$2:$O$178</definedName>
    <definedName name="_xlnm._FilterDatabase" localSheetId="3" hidden="1">Ομάδες!$A$2:$E$58</definedName>
    <definedName name="lessons" localSheetId="3">Ομάδες!$A$2:$E$58</definedName>
    <definedName name="lessons">Αναλυτικό!$A$2:$O$178</definedName>
    <definedName name="_xlnm.Print_Area" localSheetId="2">Αναλυτικό!$A$2:$L$178</definedName>
    <definedName name="_xlnm.Print_Area" localSheetId="3">Ομάδες!$A$2:$E$58</definedName>
    <definedName name="_xlnm.Print_Area" localSheetId="1">Συνοπτικό!$A$1:$AC$45</definedName>
  </definedNames>
  <calcPr calcId="145621"/>
</workbook>
</file>

<file path=xl/calcChain.xml><?xml version="1.0" encoding="utf-8"?>
<calcChain xmlns="http://schemas.openxmlformats.org/spreadsheetml/2006/main">
  <c r="F159" i="1" l="1"/>
  <c r="D159" i="1"/>
  <c r="C159" i="1"/>
  <c r="H119" i="1" l="1"/>
  <c r="F119" i="1"/>
  <c r="D119" i="1"/>
  <c r="C119" i="1"/>
  <c r="B119" i="1"/>
  <c r="M4" i="1" l="1"/>
  <c r="N4" i="1"/>
  <c r="O4" i="1"/>
  <c r="M5" i="1"/>
  <c r="N5" i="1"/>
  <c r="O5" i="1"/>
  <c r="M6" i="1"/>
  <c r="N6" i="1"/>
  <c r="O6" i="1"/>
  <c r="M7" i="1"/>
  <c r="N7" i="1"/>
  <c r="O7" i="1"/>
  <c r="M8" i="1"/>
  <c r="N8" i="1"/>
  <c r="O8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M35" i="1"/>
  <c r="O35" i="1"/>
  <c r="M36" i="1"/>
  <c r="N36" i="1"/>
  <c r="O36" i="1"/>
  <c r="M37" i="1"/>
  <c r="N37" i="1"/>
  <c r="O37" i="1"/>
  <c r="M38" i="1"/>
  <c r="N38" i="1"/>
  <c r="O38" i="1"/>
  <c r="M39" i="1"/>
  <c r="N39" i="1"/>
  <c r="O39" i="1"/>
  <c r="M40" i="1"/>
  <c r="N40" i="1"/>
  <c r="O40" i="1"/>
  <c r="N41" i="1"/>
  <c r="N42" i="1"/>
  <c r="N43" i="1"/>
  <c r="N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M52" i="1"/>
  <c r="N52" i="1"/>
  <c r="O52" i="1"/>
  <c r="M53" i="1"/>
  <c r="N53" i="1"/>
  <c r="O53" i="1"/>
  <c r="M54" i="1"/>
  <c r="N54" i="1"/>
  <c r="O54" i="1"/>
  <c r="M55" i="1"/>
  <c r="N55" i="1"/>
  <c r="O55" i="1"/>
  <c r="M56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M61" i="1"/>
  <c r="O61" i="1"/>
  <c r="M62" i="1"/>
  <c r="N62" i="1"/>
  <c r="O62" i="1"/>
  <c r="M63" i="1"/>
  <c r="N63" i="1"/>
  <c r="O63" i="1"/>
  <c r="M64" i="1"/>
  <c r="M65" i="1"/>
  <c r="M66" i="1"/>
  <c r="N66" i="1"/>
  <c r="M67" i="1"/>
  <c r="N67" i="1"/>
  <c r="O67" i="1"/>
  <c r="M68" i="1"/>
  <c r="N68" i="1"/>
  <c r="M69" i="1"/>
  <c r="N69" i="1"/>
  <c r="O69" i="1"/>
  <c r="M70" i="1"/>
  <c r="N70" i="1"/>
  <c r="O70" i="1"/>
  <c r="M71" i="1"/>
  <c r="N71" i="1"/>
  <c r="O71" i="1"/>
  <c r="M72" i="1"/>
  <c r="N72" i="1"/>
  <c r="O72" i="1"/>
  <c r="M73" i="1"/>
  <c r="N73" i="1"/>
  <c r="O73" i="1"/>
  <c r="M74" i="1"/>
  <c r="N74" i="1"/>
  <c r="O74" i="1"/>
  <c r="M75" i="1"/>
  <c r="N75" i="1"/>
  <c r="O75" i="1"/>
  <c r="M76" i="1"/>
  <c r="N76" i="1"/>
  <c r="O76" i="1"/>
  <c r="M77" i="1"/>
  <c r="N77" i="1"/>
  <c r="O77" i="1"/>
  <c r="M78" i="1"/>
  <c r="N78" i="1"/>
  <c r="O78" i="1"/>
  <c r="M79" i="1"/>
  <c r="N79" i="1"/>
  <c r="O79" i="1"/>
  <c r="M80" i="1"/>
  <c r="N80" i="1"/>
  <c r="O80" i="1"/>
  <c r="M81" i="1"/>
  <c r="N81" i="1"/>
  <c r="O81" i="1"/>
  <c r="M82" i="1"/>
  <c r="N82" i="1"/>
  <c r="O82" i="1"/>
  <c r="M83" i="1"/>
  <c r="N83" i="1"/>
  <c r="O83" i="1"/>
  <c r="M84" i="1"/>
  <c r="N84" i="1"/>
  <c r="O84" i="1"/>
  <c r="M85" i="1"/>
  <c r="N85" i="1"/>
  <c r="O85" i="1"/>
  <c r="M86" i="1"/>
  <c r="N86" i="1"/>
  <c r="O86" i="1"/>
  <c r="M87" i="1"/>
  <c r="N87" i="1"/>
  <c r="O87" i="1"/>
  <c r="M88" i="1"/>
  <c r="N88" i="1"/>
  <c r="O88" i="1"/>
  <c r="M89" i="1"/>
  <c r="M90" i="1"/>
  <c r="M91" i="1"/>
  <c r="M92" i="1"/>
  <c r="M93" i="1"/>
  <c r="M94" i="1"/>
  <c r="M95" i="1"/>
  <c r="M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M105" i="1"/>
  <c r="M106" i="1"/>
  <c r="M107" i="1"/>
  <c r="M108" i="1"/>
  <c r="M109" i="1"/>
  <c r="M110" i="1"/>
  <c r="M111" i="1"/>
  <c r="M112" i="1"/>
  <c r="N112" i="1"/>
  <c r="O112" i="1"/>
  <c r="M113" i="1"/>
  <c r="N113" i="1"/>
  <c r="O113" i="1"/>
  <c r="M114" i="1"/>
  <c r="N114" i="1"/>
  <c r="M115" i="1"/>
  <c r="M116" i="1"/>
  <c r="M117" i="1"/>
  <c r="M118" i="1"/>
  <c r="M119" i="1"/>
  <c r="M120" i="1"/>
  <c r="M121" i="1"/>
  <c r="M122" i="1"/>
  <c r="M123" i="1"/>
  <c r="M124" i="1"/>
  <c r="N124" i="1"/>
  <c r="O124" i="1"/>
  <c r="M125" i="1"/>
  <c r="N125" i="1"/>
  <c r="O125" i="1"/>
  <c r="M126" i="1"/>
  <c r="N126" i="1"/>
  <c r="O126" i="1"/>
  <c r="M127" i="1"/>
  <c r="N127" i="1"/>
  <c r="O127" i="1"/>
  <c r="M128" i="1"/>
  <c r="N128" i="1"/>
  <c r="O128" i="1"/>
  <c r="M129" i="1"/>
  <c r="N129" i="1"/>
  <c r="O129" i="1"/>
  <c r="M130" i="1"/>
  <c r="N130" i="1"/>
  <c r="O130" i="1"/>
  <c r="M131" i="1"/>
  <c r="N131" i="1"/>
  <c r="O131" i="1"/>
  <c r="M132" i="1"/>
  <c r="N132" i="1"/>
  <c r="O132" i="1"/>
  <c r="M133" i="1"/>
  <c r="N133" i="1"/>
  <c r="O133" i="1"/>
  <c r="M134" i="1"/>
  <c r="N134" i="1"/>
  <c r="O134" i="1"/>
  <c r="M135" i="1"/>
  <c r="N135" i="1"/>
  <c r="O135" i="1"/>
  <c r="M136" i="1"/>
  <c r="N136" i="1"/>
  <c r="O136" i="1"/>
  <c r="M137" i="1"/>
  <c r="N137" i="1"/>
  <c r="O137" i="1"/>
  <c r="M138" i="1"/>
  <c r="N138" i="1"/>
  <c r="O138" i="1"/>
  <c r="M139" i="1"/>
  <c r="M140" i="1"/>
  <c r="M141" i="1"/>
  <c r="M142" i="1"/>
  <c r="M143" i="1"/>
  <c r="M144" i="1"/>
  <c r="M145" i="1"/>
  <c r="M146" i="1"/>
  <c r="M147" i="1"/>
  <c r="M148" i="1"/>
  <c r="M149" i="1"/>
  <c r="O149" i="1"/>
  <c r="M150" i="1"/>
  <c r="N150" i="1"/>
  <c r="O150" i="1"/>
  <c r="M151" i="1"/>
  <c r="N151" i="1"/>
  <c r="O151" i="1"/>
  <c r="M152" i="1"/>
  <c r="N152" i="1"/>
  <c r="O152" i="1"/>
  <c r="M153" i="1"/>
  <c r="N153" i="1"/>
  <c r="O153" i="1"/>
  <c r="M154" i="1"/>
  <c r="N154" i="1"/>
  <c r="O154" i="1"/>
  <c r="M155" i="1"/>
  <c r="N155" i="1"/>
  <c r="O155" i="1"/>
  <c r="M156" i="1"/>
  <c r="N156" i="1"/>
  <c r="O156" i="1"/>
  <c r="M157" i="1"/>
  <c r="N157" i="1"/>
  <c r="O157" i="1"/>
  <c r="M158" i="1"/>
  <c r="N158" i="1"/>
  <c r="O158" i="1"/>
  <c r="M159" i="1"/>
  <c r="M160" i="1"/>
  <c r="M161" i="1"/>
  <c r="M162" i="1"/>
  <c r="M163" i="1"/>
  <c r="O163" i="1"/>
  <c r="M164" i="1"/>
  <c r="N164" i="1"/>
  <c r="O164" i="1"/>
  <c r="M165" i="1"/>
  <c r="N165" i="1"/>
  <c r="O165" i="1"/>
  <c r="M166" i="1"/>
  <c r="N166" i="1"/>
  <c r="O166" i="1"/>
  <c r="M167" i="1"/>
  <c r="N167" i="1"/>
  <c r="O167" i="1"/>
  <c r="M168" i="1"/>
  <c r="N168" i="1"/>
  <c r="O168" i="1"/>
  <c r="M169" i="1"/>
  <c r="N169" i="1"/>
  <c r="O169" i="1"/>
  <c r="M170" i="1"/>
  <c r="M171" i="1"/>
  <c r="M172" i="1"/>
  <c r="M173" i="1"/>
  <c r="M174" i="1"/>
  <c r="M175" i="1"/>
  <c r="M176" i="1"/>
  <c r="M177" i="1"/>
  <c r="N177" i="1"/>
  <c r="M178" i="1"/>
  <c r="N178" i="1"/>
  <c r="O178" i="1"/>
  <c r="M181" i="1"/>
  <c r="N181" i="1"/>
  <c r="O181" i="1"/>
  <c r="M182" i="1"/>
  <c r="N182" i="1"/>
  <c r="O182" i="1"/>
  <c r="M183" i="1"/>
  <c r="N183" i="1"/>
  <c r="O183" i="1"/>
  <c r="M184" i="1"/>
  <c r="N184" i="1"/>
  <c r="O184" i="1"/>
  <c r="M185" i="1"/>
  <c r="N185" i="1"/>
  <c r="M186" i="1"/>
  <c r="N186" i="1"/>
  <c r="O186" i="1"/>
  <c r="M187" i="1"/>
  <c r="N187" i="1"/>
  <c r="O187" i="1"/>
  <c r="M188" i="1"/>
  <c r="N188" i="1"/>
  <c r="O188" i="1"/>
  <c r="M189" i="1"/>
  <c r="N189" i="1"/>
  <c r="O189" i="1"/>
  <c r="M190" i="1"/>
  <c r="N190" i="1"/>
  <c r="O190" i="1"/>
  <c r="M191" i="1"/>
  <c r="N191" i="1"/>
  <c r="O191" i="1"/>
  <c r="M192" i="1"/>
  <c r="N192" i="1"/>
  <c r="O192" i="1"/>
  <c r="M193" i="1"/>
  <c r="N193" i="1"/>
  <c r="O193" i="1"/>
  <c r="B162" i="1"/>
  <c r="C162" i="1"/>
  <c r="O162" i="1" s="1"/>
  <c r="D162" i="1"/>
  <c r="F162" i="1"/>
  <c r="B159" i="1"/>
  <c r="B167" i="1" s="1"/>
  <c r="B160" i="1"/>
  <c r="B161" i="1"/>
  <c r="G114" i="1"/>
  <c r="B110" i="1"/>
  <c r="B114" i="1" s="1"/>
  <c r="C110" i="1"/>
  <c r="C114" i="1" s="1"/>
  <c r="O114" i="1" s="1"/>
  <c r="D110" i="1"/>
  <c r="D114" i="1" s="1"/>
  <c r="F110" i="1"/>
  <c r="F114" i="1" s="1"/>
  <c r="H110" i="1"/>
  <c r="H114" i="1" s="1"/>
  <c r="I110" i="1"/>
  <c r="B95" i="1"/>
  <c r="C95" i="1"/>
  <c r="D95" i="1"/>
  <c r="F95" i="1"/>
  <c r="H95" i="1"/>
  <c r="N96" i="1" s="1"/>
  <c r="I95" i="1"/>
  <c r="B94" i="1"/>
  <c r="C94" i="1"/>
  <c r="D94" i="1"/>
  <c r="F94" i="1"/>
  <c r="H94" i="1"/>
  <c r="I94" i="1"/>
  <c r="B33" i="1"/>
  <c r="C33" i="1"/>
  <c r="O33" i="1" s="1"/>
  <c r="E33" i="1"/>
  <c r="M33" i="1" s="1"/>
  <c r="F33" i="1"/>
  <c r="H33" i="1"/>
  <c r="F42" i="1"/>
  <c r="F43" i="1"/>
  <c r="F44" i="1"/>
  <c r="F41" i="1"/>
  <c r="E42" i="1"/>
  <c r="M42" i="1" s="1"/>
  <c r="E43" i="1"/>
  <c r="M43" i="1" s="1"/>
  <c r="E44" i="1"/>
  <c r="M44" i="1" s="1"/>
  <c r="E41" i="1"/>
  <c r="M41" i="1" s="1"/>
  <c r="C42" i="1"/>
  <c r="O42" i="1" s="1"/>
  <c r="C43" i="1"/>
  <c r="O43" i="1" s="1"/>
  <c r="C44" i="1"/>
  <c r="O44" i="1" s="1"/>
  <c r="C41" i="1"/>
  <c r="O41" i="1" s="1"/>
  <c r="B44" i="1"/>
  <c r="B43" i="1"/>
  <c r="B42" i="1"/>
  <c r="B41" i="1"/>
  <c r="O95" i="1" l="1"/>
  <c r="O94" i="1"/>
  <c r="N95" i="1"/>
  <c r="O110" i="1"/>
  <c r="A7" i="6"/>
  <c r="A9" i="6"/>
  <c r="A11" i="6"/>
  <c r="A13" i="6"/>
  <c r="A15" i="6"/>
  <c r="A17" i="6"/>
  <c r="A19" i="6"/>
  <c r="A21" i="6"/>
  <c r="A23" i="6"/>
  <c r="A5" i="6"/>
  <c r="E4" i="6"/>
  <c r="E6" i="6" s="1"/>
  <c r="E8" i="6" s="1"/>
  <c r="E10" i="6" s="1"/>
  <c r="E12" i="6" s="1"/>
  <c r="E14" i="6" s="1"/>
  <c r="E16" i="6" s="1"/>
  <c r="E18" i="6" s="1"/>
  <c r="E20" i="6" s="1"/>
  <c r="E22" i="6" s="1"/>
  <c r="E24" i="6" s="1"/>
  <c r="C4" i="6"/>
  <c r="C6" i="6" s="1"/>
  <c r="C8" i="6" s="1"/>
  <c r="C10" i="6" s="1"/>
  <c r="C12" i="6" s="1"/>
  <c r="C14" i="6" s="1"/>
  <c r="C16" i="6" s="1"/>
  <c r="C18" i="6" s="1"/>
  <c r="C20" i="6" s="1"/>
  <c r="C22" i="6" s="1"/>
  <c r="C24" i="6" s="1"/>
  <c r="B4" i="6"/>
  <c r="B6" i="6" s="1"/>
  <c r="B8" i="6" s="1"/>
  <c r="B10" i="6" s="1"/>
  <c r="B12" i="6" s="1"/>
  <c r="B14" i="6" s="1"/>
  <c r="B16" i="6" s="1"/>
  <c r="B18" i="6" s="1"/>
  <c r="B20" i="6" s="1"/>
  <c r="B22" i="6" s="1"/>
  <c r="B24" i="6" s="1"/>
  <c r="A25" i="4"/>
  <c r="A26" i="4"/>
  <c r="A27" i="4"/>
  <c r="A28" i="4"/>
  <c r="A24" i="4"/>
  <c r="A47" i="2"/>
  <c r="G18" i="2"/>
  <c r="G17" i="2"/>
  <c r="F17" i="2"/>
  <c r="H16" i="2"/>
  <c r="G16" i="2"/>
  <c r="G21" i="2"/>
  <c r="G20" i="2"/>
  <c r="F20" i="2"/>
  <c r="H19" i="2"/>
  <c r="G19" i="2"/>
  <c r="G24" i="2"/>
  <c r="G23" i="2"/>
  <c r="F23" i="2"/>
  <c r="H22" i="2"/>
  <c r="G22" i="2"/>
  <c r="V43" i="2"/>
  <c r="V35" i="2"/>
  <c r="V33" i="2"/>
  <c r="V31" i="2"/>
  <c r="V29" i="2"/>
  <c r="Q43" i="2"/>
  <c r="Q35" i="2"/>
  <c r="Q33" i="2"/>
  <c r="Q31" i="2"/>
  <c r="Q29" i="2"/>
  <c r="L43" i="2"/>
  <c r="L35" i="2"/>
  <c r="L33" i="2"/>
  <c r="L31" i="2"/>
  <c r="L29" i="2"/>
  <c r="F43" i="2"/>
  <c r="F41" i="2"/>
  <c r="F39" i="2"/>
  <c r="F37" i="2"/>
  <c r="F35" i="2"/>
  <c r="F33" i="2"/>
  <c r="F31" i="2"/>
  <c r="F29" i="2"/>
  <c r="W27" i="2"/>
  <c r="R27" i="2"/>
  <c r="M27" i="2"/>
  <c r="L27" i="2"/>
  <c r="Q27" i="2" s="1"/>
  <c r="V27" i="2" s="1"/>
  <c r="G27" i="2"/>
  <c r="L26" i="2"/>
  <c r="Q26" i="2" s="1"/>
  <c r="V26" i="2" s="1"/>
  <c r="K26" i="2"/>
  <c r="P26" i="2" s="1"/>
  <c r="U26" i="2" s="1"/>
  <c r="G26" i="2"/>
  <c r="F26" i="2"/>
  <c r="V25" i="2"/>
  <c r="L25" i="2"/>
  <c r="H25" i="2"/>
  <c r="G25" i="2"/>
  <c r="W24" i="2"/>
  <c r="R24" i="2"/>
  <c r="M24" i="2"/>
  <c r="L24" i="2"/>
  <c r="Q24" i="2" s="1"/>
  <c r="V24" i="2" s="1"/>
  <c r="L23" i="2"/>
  <c r="Q23" i="2" s="1"/>
  <c r="V23" i="2" s="1"/>
  <c r="K23" i="2"/>
  <c r="P23" i="2" s="1"/>
  <c r="U23" i="2" s="1"/>
  <c r="V22" i="2"/>
  <c r="L22" i="2"/>
  <c r="W21" i="2"/>
  <c r="R21" i="2"/>
  <c r="M21" i="2"/>
  <c r="L21" i="2"/>
  <c r="Q21" i="2" s="1"/>
  <c r="V21" i="2" s="1"/>
  <c r="L20" i="2"/>
  <c r="Q20" i="2" s="1"/>
  <c r="V20" i="2" s="1"/>
  <c r="K20" i="2"/>
  <c r="P20" i="2" s="1"/>
  <c r="U20" i="2" s="1"/>
  <c r="V19" i="2"/>
  <c r="L19" i="2"/>
  <c r="W18" i="2"/>
  <c r="R18" i="2"/>
  <c r="M18" i="2"/>
  <c r="L18" i="2"/>
  <c r="Q18" i="2" s="1"/>
  <c r="V18" i="2" s="1"/>
  <c r="L17" i="2"/>
  <c r="Q17" i="2" s="1"/>
  <c r="V17" i="2" s="1"/>
  <c r="K17" i="2"/>
  <c r="P17" i="2" s="1"/>
  <c r="U17" i="2" s="1"/>
  <c r="L42" i="2"/>
  <c r="L40" i="2"/>
  <c r="L38" i="2"/>
  <c r="L36" i="2"/>
  <c r="L34" i="2"/>
  <c r="L32" i="2"/>
  <c r="L30" i="2"/>
  <c r="L28" i="2"/>
  <c r="L16" i="2"/>
  <c r="L14" i="2"/>
  <c r="L12" i="2"/>
  <c r="L10" i="2"/>
  <c r="L8" i="2"/>
  <c r="L6" i="2"/>
  <c r="G42" i="2"/>
  <c r="G40" i="2"/>
  <c r="G38" i="2"/>
  <c r="G36" i="2"/>
  <c r="G34" i="2"/>
  <c r="G32" i="2"/>
  <c r="G30" i="2"/>
  <c r="G28" i="2"/>
  <c r="G14" i="2"/>
  <c r="G12" i="2"/>
  <c r="G10" i="2"/>
  <c r="G8" i="2"/>
  <c r="G6" i="2"/>
  <c r="V40" i="2"/>
  <c r="G48" i="2" l="1"/>
  <c r="F6" i="6"/>
  <c r="F10" i="6"/>
  <c r="F14" i="6"/>
  <c r="F18" i="6"/>
  <c r="F22" i="6"/>
  <c r="F4" i="6"/>
  <c r="F8" i="6"/>
  <c r="F12" i="6"/>
  <c r="F16" i="6"/>
  <c r="F20" i="6"/>
  <c r="F24" i="6"/>
  <c r="G50" i="2"/>
  <c r="G52" i="2"/>
  <c r="L52" i="2"/>
  <c r="G46" i="2"/>
  <c r="V8" i="2"/>
  <c r="V34" i="2"/>
  <c r="V42" i="2"/>
  <c r="V10" i="2"/>
  <c r="V16" i="2"/>
  <c r="V28" i="2"/>
  <c r="V36" i="2"/>
  <c r="V12" i="2"/>
  <c r="V30" i="2"/>
  <c r="V38" i="2"/>
  <c r="V6" i="2"/>
  <c r="V14" i="2"/>
  <c r="V32" i="2"/>
  <c r="B18" i="4"/>
  <c r="C4" i="4"/>
  <c r="A4" i="4"/>
  <c r="A18" i="4" s="1"/>
  <c r="F177" i="1"/>
  <c r="D177" i="1"/>
  <c r="C177" i="1"/>
  <c r="O177" i="1" s="1"/>
  <c r="B177" i="1"/>
  <c r="F176" i="1"/>
  <c r="D176" i="1"/>
  <c r="C176" i="1"/>
  <c r="O176" i="1" s="1"/>
  <c r="B176" i="1"/>
  <c r="I175" i="1"/>
  <c r="H175" i="1"/>
  <c r="N176" i="1" s="1"/>
  <c r="F175" i="1"/>
  <c r="D175" i="1"/>
  <c r="C175" i="1"/>
  <c r="O175" i="1" s="1"/>
  <c r="B175" i="1"/>
  <c r="I174" i="1"/>
  <c r="H174" i="1"/>
  <c r="F174" i="1"/>
  <c r="D174" i="1"/>
  <c r="C174" i="1"/>
  <c r="B174" i="1"/>
  <c r="I173" i="1"/>
  <c r="H173" i="1"/>
  <c r="F173" i="1"/>
  <c r="D173" i="1"/>
  <c r="C173" i="1"/>
  <c r="B173" i="1"/>
  <c r="I172" i="1"/>
  <c r="H172" i="1"/>
  <c r="F172" i="1"/>
  <c r="D172" i="1"/>
  <c r="C172" i="1"/>
  <c r="B172" i="1"/>
  <c r="I171" i="1"/>
  <c r="H171" i="1"/>
  <c r="F171" i="1"/>
  <c r="D171" i="1"/>
  <c r="C171" i="1"/>
  <c r="O171" i="1" s="1"/>
  <c r="B171" i="1"/>
  <c r="I170" i="1"/>
  <c r="H170" i="1"/>
  <c r="F170" i="1"/>
  <c r="D170" i="1"/>
  <c r="C170" i="1"/>
  <c r="B170" i="1"/>
  <c r="F161" i="1"/>
  <c r="D161" i="1"/>
  <c r="C161" i="1"/>
  <c r="O161" i="1" s="1"/>
  <c r="F160" i="1"/>
  <c r="D160" i="1"/>
  <c r="C160" i="1"/>
  <c r="O160" i="1" s="1"/>
  <c r="O159" i="1"/>
  <c r="I148" i="1"/>
  <c r="H148" i="1"/>
  <c r="F148" i="1"/>
  <c r="D148" i="1"/>
  <c r="C148" i="1"/>
  <c r="O148" i="1" s="1"/>
  <c r="B148" i="1"/>
  <c r="I147" i="1"/>
  <c r="H147" i="1"/>
  <c r="H161" i="1" s="1"/>
  <c r="F147" i="1"/>
  <c r="D147" i="1"/>
  <c r="C147" i="1"/>
  <c r="B147" i="1"/>
  <c r="I146" i="1"/>
  <c r="H146" i="1"/>
  <c r="H160" i="1" s="1"/>
  <c r="F146" i="1"/>
  <c r="D146" i="1"/>
  <c r="C146" i="1"/>
  <c r="B146" i="1"/>
  <c r="I145" i="1"/>
  <c r="H145" i="1"/>
  <c r="H159" i="1" s="1"/>
  <c r="F145" i="1"/>
  <c r="D145" i="1"/>
  <c r="C145" i="1"/>
  <c r="B145" i="1"/>
  <c r="I144" i="1"/>
  <c r="N144" i="1" s="1"/>
  <c r="F144" i="1"/>
  <c r="D144" i="1"/>
  <c r="C144" i="1"/>
  <c r="B144" i="1"/>
  <c r="I143" i="1"/>
  <c r="N143" i="1" s="1"/>
  <c r="F143" i="1"/>
  <c r="D143" i="1"/>
  <c r="C143" i="1"/>
  <c r="B143" i="1"/>
  <c r="I142" i="1"/>
  <c r="N142" i="1" s="1"/>
  <c r="F142" i="1"/>
  <c r="D142" i="1"/>
  <c r="C142" i="1"/>
  <c r="B142" i="1"/>
  <c r="I141" i="1"/>
  <c r="N141" i="1" s="1"/>
  <c r="F141" i="1"/>
  <c r="D141" i="1"/>
  <c r="C141" i="1"/>
  <c r="B141" i="1"/>
  <c r="I140" i="1"/>
  <c r="N140" i="1" s="1"/>
  <c r="F140" i="1"/>
  <c r="D140" i="1"/>
  <c r="C140" i="1"/>
  <c r="B140" i="1"/>
  <c r="I139" i="1"/>
  <c r="N139" i="1" s="1"/>
  <c r="F139" i="1"/>
  <c r="D139" i="1"/>
  <c r="C139" i="1"/>
  <c r="B139" i="1"/>
  <c r="H123" i="1"/>
  <c r="F123" i="1"/>
  <c r="D123" i="1"/>
  <c r="C123" i="1"/>
  <c r="O123" i="1" s="1"/>
  <c r="B123" i="1"/>
  <c r="H122" i="1"/>
  <c r="F122" i="1"/>
  <c r="D122" i="1"/>
  <c r="C122" i="1"/>
  <c r="O122" i="1" s="1"/>
  <c r="B122" i="1"/>
  <c r="H121" i="1"/>
  <c r="F121" i="1"/>
  <c r="D121" i="1"/>
  <c r="C121" i="1"/>
  <c r="O121" i="1" s="1"/>
  <c r="B121" i="1"/>
  <c r="H120" i="1"/>
  <c r="F120" i="1"/>
  <c r="D120" i="1"/>
  <c r="C120" i="1"/>
  <c r="O120" i="1" s="1"/>
  <c r="B120" i="1"/>
  <c r="O119" i="1"/>
  <c r="H118" i="1"/>
  <c r="F118" i="1"/>
  <c r="D118" i="1"/>
  <c r="C118" i="1"/>
  <c r="O118" i="1" s="1"/>
  <c r="B118" i="1"/>
  <c r="H117" i="1"/>
  <c r="F117" i="1"/>
  <c r="D117" i="1"/>
  <c r="C117" i="1"/>
  <c r="O117" i="1" s="1"/>
  <c r="B117" i="1"/>
  <c r="H116" i="1"/>
  <c r="F116" i="1"/>
  <c r="D116" i="1"/>
  <c r="C116" i="1"/>
  <c r="O116" i="1" s="1"/>
  <c r="B116" i="1"/>
  <c r="H115" i="1"/>
  <c r="F115" i="1"/>
  <c r="D115" i="1"/>
  <c r="C115" i="1"/>
  <c r="O115" i="1" s="1"/>
  <c r="B115" i="1"/>
  <c r="I111" i="1"/>
  <c r="H111" i="1"/>
  <c r="F111" i="1"/>
  <c r="D111" i="1"/>
  <c r="C111" i="1"/>
  <c r="B111" i="1"/>
  <c r="I109" i="1"/>
  <c r="H109" i="1"/>
  <c r="N110" i="1" s="1"/>
  <c r="F109" i="1"/>
  <c r="D109" i="1"/>
  <c r="C109" i="1"/>
  <c r="B109" i="1"/>
  <c r="I108" i="1"/>
  <c r="H108" i="1"/>
  <c r="F108" i="1"/>
  <c r="D108" i="1"/>
  <c r="C108" i="1"/>
  <c r="B108" i="1"/>
  <c r="I107" i="1"/>
  <c r="H107" i="1"/>
  <c r="F107" i="1"/>
  <c r="D107" i="1"/>
  <c r="C107" i="1"/>
  <c r="B107" i="1"/>
  <c r="I106" i="1"/>
  <c r="H106" i="1"/>
  <c r="F106" i="1"/>
  <c r="D106" i="1"/>
  <c r="C106" i="1"/>
  <c r="O106" i="1" s="1"/>
  <c r="B106" i="1"/>
  <c r="I105" i="1"/>
  <c r="H105" i="1"/>
  <c r="F105" i="1"/>
  <c r="D105" i="1"/>
  <c r="C105" i="1"/>
  <c r="O105" i="1" s="1"/>
  <c r="B105" i="1"/>
  <c r="I93" i="1"/>
  <c r="H93" i="1"/>
  <c r="N94" i="1" s="1"/>
  <c r="F93" i="1"/>
  <c r="D93" i="1"/>
  <c r="C93" i="1"/>
  <c r="B93" i="1"/>
  <c r="I92" i="1"/>
  <c r="H92" i="1"/>
  <c r="F92" i="1"/>
  <c r="D92" i="1"/>
  <c r="C92" i="1"/>
  <c r="B92" i="1"/>
  <c r="I91" i="1"/>
  <c r="H91" i="1"/>
  <c r="F91" i="1"/>
  <c r="D91" i="1"/>
  <c r="C91" i="1"/>
  <c r="O91" i="1" s="1"/>
  <c r="B91" i="1"/>
  <c r="I90" i="1"/>
  <c r="H90" i="1"/>
  <c r="F90" i="1"/>
  <c r="D90" i="1"/>
  <c r="C90" i="1"/>
  <c r="B90" i="1"/>
  <c r="I89" i="1"/>
  <c r="H89" i="1"/>
  <c r="F89" i="1"/>
  <c r="D89" i="1"/>
  <c r="C89" i="1"/>
  <c r="B89" i="1"/>
  <c r="F68" i="1"/>
  <c r="D68" i="1"/>
  <c r="C68" i="1"/>
  <c r="O68" i="1" s="1"/>
  <c r="B68" i="1"/>
  <c r="F66" i="1"/>
  <c r="D66" i="1"/>
  <c r="D65" i="1" s="1"/>
  <c r="C66" i="1"/>
  <c r="O66" i="1" s="1"/>
  <c r="B66" i="1"/>
  <c r="B65" i="1" s="1"/>
  <c r="F65" i="1"/>
  <c r="I64" i="1"/>
  <c r="H64" i="1"/>
  <c r="F64" i="1"/>
  <c r="J61" i="1"/>
  <c r="H61" i="1"/>
  <c r="F60" i="1"/>
  <c r="D60" i="1"/>
  <c r="C60" i="1"/>
  <c r="O60" i="1" s="1"/>
  <c r="B60" i="1"/>
  <c r="B64" i="1" s="1"/>
  <c r="H34" i="1"/>
  <c r="F34" i="1"/>
  <c r="E34" i="1"/>
  <c r="M34" i="1" s="1"/>
  <c r="C34" i="1"/>
  <c r="O34" i="1" s="1"/>
  <c r="H32" i="1"/>
  <c r="N33" i="1" s="1"/>
  <c r="F32" i="1"/>
  <c r="E32" i="1"/>
  <c r="M32" i="1" s="1"/>
  <c r="C32" i="1"/>
  <c r="O32" i="1" s="1"/>
  <c r="H31" i="1"/>
  <c r="F31" i="1"/>
  <c r="E31" i="1"/>
  <c r="M31" i="1" s="1"/>
  <c r="C31" i="1"/>
  <c r="O31" i="1" s="1"/>
  <c r="A4" i="1"/>
  <c r="A5" i="1" s="1"/>
  <c r="A6" i="1" s="1"/>
  <c r="A7" i="1" s="1"/>
  <c r="A8" i="1" s="1"/>
  <c r="A41" i="1" s="1"/>
  <c r="O3" i="1"/>
  <c r="N3" i="1"/>
  <c r="M3" i="1"/>
  <c r="U43" i="2"/>
  <c r="P43" i="2"/>
  <c r="K43" i="2"/>
  <c r="H42" i="2"/>
  <c r="U41" i="2"/>
  <c r="P41" i="2"/>
  <c r="K41" i="2"/>
  <c r="H40" i="2"/>
  <c r="U39" i="2"/>
  <c r="P39" i="2"/>
  <c r="K39" i="2"/>
  <c r="H38" i="2"/>
  <c r="U37" i="2"/>
  <c r="P37" i="2"/>
  <c r="K37" i="2"/>
  <c r="H36" i="2"/>
  <c r="U35" i="2"/>
  <c r="P35" i="2"/>
  <c r="K35" i="2"/>
  <c r="H34" i="2"/>
  <c r="A34" i="2"/>
  <c r="U33" i="2"/>
  <c r="P33" i="2"/>
  <c r="K33" i="2"/>
  <c r="B41" i="2"/>
  <c r="H32" i="2"/>
  <c r="A32" i="2"/>
  <c r="A36" i="2" s="1"/>
  <c r="A38" i="2" s="1"/>
  <c r="A40" i="2" s="1"/>
  <c r="U31" i="2"/>
  <c r="P31" i="2"/>
  <c r="K31" i="2"/>
  <c r="B39" i="2"/>
  <c r="H30" i="2"/>
  <c r="A30" i="2"/>
  <c r="U29" i="2"/>
  <c r="P29" i="2"/>
  <c r="K29" i="2"/>
  <c r="B37" i="2"/>
  <c r="H28" i="2"/>
  <c r="A28" i="2"/>
  <c r="A27" i="2"/>
  <c r="A25" i="2"/>
  <c r="A24" i="2"/>
  <c r="F24" i="2" s="1"/>
  <c r="A22" i="2"/>
  <c r="A21" i="2"/>
  <c r="F21" i="2" s="1"/>
  <c r="A19" i="2"/>
  <c r="A18" i="2"/>
  <c r="F18" i="2" s="1"/>
  <c r="A16" i="2"/>
  <c r="U15" i="2"/>
  <c r="P15" i="2"/>
  <c r="K15" i="2"/>
  <c r="F15" i="2"/>
  <c r="H14" i="2"/>
  <c r="A14" i="2"/>
  <c r="U13" i="2"/>
  <c r="P13" i="2"/>
  <c r="K13" i="2"/>
  <c r="F13" i="2"/>
  <c r="H12" i="2"/>
  <c r="A12" i="2"/>
  <c r="U11" i="2"/>
  <c r="P11" i="2"/>
  <c r="K11" i="2"/>
  <c r="F11" i="2"/>
  <c r="H10" i="2"/>
  <c r="A10" i="2"/>
  <c r="U9" i="2"/>
  <c r="P9" i="2"/>
  <c r="K9" i="2"/>
  <c r="F9" i="2"/>
  <c r="H8" i="2"/>
  <c r="A8" i="2"/>
  <c r="U7" i="2"/>
  <c r="P7" i="2"/>
  <c r="K7" i="2"/>
  <c r="F7" i="2"/>
  <c r="H6" i="2"/>
  <c r="A6" i="2"/>
  <c r="U5" i="2"/>
  <c r="P5" i="2"/>
  <c r="K5" i="2"/>
  <c r="F5" i="2"/>
  <c r="Y4" i="2"/>
  <c r="AA4" i="2" s="1"/>
  <c r="AC4" i="2" s="1"/>
  <c r="AF4" i="2" s="1"/>
  <c r="AH4" i="2" s="1"/>
  <c r="X4" i="2"/>
  <c r="Z4" i="2" s="1"/>
  <c r="AB4" i="2" s="1"/>
  <c r="AE4" i="2" s="1"/>
  <c r="AG4" i="2" s="1"/>
  <c r="M4" i="2"/>
  <c r="F4" i="2"/>
  <c r="B4" i="2"/>
  <c r="B19" i="2" s="1"/>
  <c r="O89" i="1" l="1"/>
  <c r="O93" i="1"/>
  <c r="O108" i="1"/>
  <c r="O145" i="1"/>
  <c r="O173" i="1"/>
  <c r="F5" i="6"/>
  <c r="E7" i="6"/>
  <c r="D64" i="1"/>
  <c r="H9" i="4" s="1"/>
  <c r="N116" i="1"/>
  <c r="N115" i="1"/>
  <c r="N64" i="1"/>
  <c r="O147" i="1"/>
  <c r="O170" i="1"/>
  <c r="O107" i="1"/>
  <c r="O92" i="1"/>
  <c r="O109" i="1"/>
  <c r="N119" i="1"/>
  <c r="N123" i="1"/>
  <c r="O142" i="1"/>
  <c r="O172" i="1"/>
  <c r="O90" i="1"/>
  <c r="N161" i="1"/>
  <c r="O174" i="1"/>
  <c r="N89" i="1"/>
  <c r="N91" i="1"/>
  <c r="N93" i="1"/>
  <c r="N106" i="1"/>
  <c r="N108" i="1"/>
  <c r="N111" i="1"/>
  <c r="N118" i="1"/>
  <c r="N122" i="1"/>
  <c r="O139" i="1"/>
  <c r="O143" i="1"/>
  <c r="N146" i="1"/>
  <c r="N148" i="1"/>
  <c r="N105" i="1"/>
  <c r="N170" i="1"/>
  <c r="O146" i="1"/>
  <c r="C65" i="1"/>
  <c r="O65" i="1" s="1"/>
  <c r="O140" i="1"/>
  <c r="O144" i="1"/>
  <c r="N160" i="1"/>
  <c r="N159" i="1"/>
  <c r="N171" i="1"/>
  <c r="N173" i="1"/>
  <c r="N175" i="1"/>
  <c r="H65" i="1"/>
  <c r="N65" i="1" s="1"/>
  <c r="N61" i="1"/>
  <c r="O111" i="1"/>
  <c r="N90" i="1"/>
  <c r="N92" i="1"/>
  <c r="N107" i="1"/>
  <c r="N109" i="1"/>
  <c r="N120" i="1"/>
  <c r="O141" i="1"/>
  <c r="N145" i="1"/>
  <c r="N147" i="1"/>
  <c r="N32" i="1"/>
  <c r="N31" i="1"/>
  <c r="N35" i="1"/>
  <c r="N34" i="1"/>
  <c r="N117" i="1"/>
  <c r="N121" i="1"/>
  <c r="H162" i="1"/>
  <c r="N163" i="1" s="1"/>
  <c r="N149" i="1"/>
  <c r="N172" i="1"/>
  <c r="N174" i="1"/>
  <c r="C64" i="1"/>
  <c r="O64" i="1" s="1"/>
  <c r="H66" i="1"/>
  <c r="A9" i="1"/>
  <c r="A42" i="1" s="1"/>
  <c r="E5" i="6"/>
  <c r="F9" i="6"/>
  <c r="F15" i="6"/>
  <c r="F21" i="6"/>
  <c r="F11" i="6"/>
  <c r="F17" i="6"/>
  <c r="F23" i="6"/>
  <c r="F7" i="6"/>
  <c r="F13" i="6"/>
  <c r="F19" i="6"/>
  <c r="E23" i="6"/>
  <c r="E15" i="6"/>
  <c r="E17" i="6"/>
  <c r="E9" i="6"/>
  <c r="E19" i="6"/>
  <c r="E11" i="6"/>
  <c r="E21" i="6"/>
  <c r="E13" i="6"/>
  <c r="H50" i="2"/>
  <c r="H48" i="2"/>
  <c r="H46" i="2"/>
  <c r="H52" i="2"/>
  <c r="V52" i="2"/>
  <c r="G6" i="4"/>
  <c r="G8" i="4"/>
  <c r="C18" i="4"/>
  <c r="H7" i="4"/>
  <c r="F16" i="2"/>
  <c r="F22" i="2"/>
  <c r="F19" i="2"/>
  <c r="V37" i="2"/>
  <c r="V46" i="2" s="1"/>
  <c r="L37" i="2"/>
  <c r="L46" i="2" s="1"/>
  <c r="Q37" i="2"/>
  <c r="V39" i="2"/>
  <c r="V48" i="2" s="1"/>
  <c r="Q39" i="2"/>
  <c r="L39" i="2"/>
  <c r="L48" i="2" s="1"/>
  <c r="V41" i="2"/>
  <c r="V50" i="2" s="1"/>
  <c r="Q41" i="2"/>
  <c r="L41" i="2"/>
  <c r="L50" i="2" s="1"/>
  <c r="A42" i="2"/>
  <c r="K27" i="2"/>
  <c r="F27" i="2"/>
  <c r="F40" i="2"/>
  <c r="J41" i="2" s="1"/>
  <c r="F25" i="2"/>
  <c r="K18" i="2"/>
  <c r="K24" i="2"/>
  <c r="M25" i="2"/>
  <c r="M19" i="2"/>
  <c r="M22" i="2"/>
  <c r="E20" i="2"/>
  <c r="D20" i="2"/>
  <c r="K21" i="2"/>
  <c r="K4" i="2"/>
  <c r="M6" i="2"/>
  <c r="F12" i="2"/>
  <c r="M14" i="2"/>
  <c r="M30" i="2"/>
  <c r="M34" i="2"/>
  <c r="M38" i="2"/>
  <c r="M42" i="2"/>
  <c r="F6" i="2"/>
  <c r="M8" i="2"/>
  <c r="F14" i="2"/>
  <c r="F30" i="2"/>
  <c r="I31" i="2" s="1"/>
  <c r="F34" i="2"/>
  <c r="F38" i="2"/>
  <c r="F42" i="2"/>
  <c r="F8" i="2"/>
  <c r="M10" i="2"/>
  <c r="M16" i="2"/>
  <c r="M28" i="2"/>
  <c r="M32" i="2"/>
  <c r="M36" i="2"/>
  <c r="M40" i="2"/>
  <c r="R4" i="2"/>
  <c r="F10" i="2"/>
  <c r="M12" i="2"/>
  <c r="F28" i="2"/>
  <c r="F32" i="2"/>
  <c r="F36" i="2"/>
  <c r="E5" i="2"/>
  <c r="B28" i="2"/>
  <c r="B10" i="2"/>
  <c r="B8" i="2"/>
  <c r="Q4" i="2"/>
  <c r="B14" i="2"/>
  <c r="B12" i="2"/>
  <c r="B22" i="2"/>
  <c r="B30" i="2"/>
  <c r="B32" i="2"/>
  <c r="B34" i="2"/>
  <c r="B16" i="2"/>
  <c r="B25" i="2"/>
  <c r="B6" i="2"/>
  <c r="D26" i="2" l="1"/>
  <c r="G9" i="4"/>
  <c r="H5" i="4"/>
  <c r="C5" i="4" s="1"/>
  <c r="D17" i="2"/>
  <c r="G7" i="4"/>
  <c r="D5" i="2"/>
  <c r="J5" i="2"/>
  <c r="G5" i="4"/>
  <c r="B5" i="4" s="1"/>
  <c r="I5" i="2"/>
  <c r="H8" i="4"/>
  <c r="H6" i="4"/>
  <c r="I41" i="2"/>
  <c r="D35" i="2"/>
  <c r="D33" i="2"/>
  <c r="D23" i="2"/>
  <c r="F46" i="2"/>
  <c r="N162" i="1"/>
  <c r="C7" i="4"/>
  <c r="B9" i="4"/>
  <c r="V44" i="2"/>
  <c r="B7" i="4"/>
  <c r="F25" i="6"/>
  <c r="A10" i="1"/>
  <c r="A43" i="1" s="1"/>
  <c r="E25" i="6"/>
  <c r="C9" i="4"/>
  <c r="B8" i="4"/>
  <c r="C8" i="4"/>
  <c r="C6" i="4"/>
  <c r="F50" i="2"/>
  <c r="F52" i="2"/>
  <c r="F48" i="2"/>
  <c r="M48" i="2"/>
  <c r="M46" i="2"/>
  <c r="M52" i="2"/>
  <c r="M50" i="2"/>
  <c r="J26" i="2"/>
  <c r="G21" i="4"/>
  <c r="G19" i="4"/>
  <c r="B19" i="4" s="1"/>
  <c r="H22" i="4"/>
  <c r="H20" i="4"/>
  <c r="G22" i="4"/>
  <c r="G20" i="4"/>
  <c r="H21" i="4"/>
  <c r="H19" i="4"/>
  <c r="C19" i="4" s="1"/>
  <c r="J23" i="2"/>
  <c r="I23" i="2"/>
  <c r="J17" i="2"/>
  <c r="I17" i="2"/>
  <c r="M44" i="2"/>
  <c r="L44" i="2"/>
  <c r="J20" i="2"/>
  <c r="I20" i="2"/>
  <c r="D31" i="2"/>
  <c r="E31" i="2"/>
  <c r="E29" i="2"/>
  <c r="D29" i="2"/>
  <c r="E26" i="2"/>
  <c r="E33" i="2"/>
  <c r="P27" i="2"/>
  <c r="U27" i="2" s="1"/>
  <c r="P24" i="2"/>
  <c r="U24" i="2" s="1"/>
  <c r="P21" i="2"/>
  <c r="P18" i="2"/>
  <c r="U18" i="2" s="1"/>
  <c r="I26" i="2"/>
  <c r="Q22" i="2"/>
  <c r="Q25" i="2"/>
  <c r="Q19" i="2"/>
  <c r="R22" i="2"/>
  <c r="R25" i="2"/>
  <c r="R19" i="2"/>
  <c r="E23" i="2"/>
  <c r="E17" i="2"/>
  <c r="K22" i="2"/>
  <c r="N23" i="2" s="1"/>
  <c r="K25" i="2"/>
  <c r="O26" i="2" s="1"/>
  <c r="K19" i="2"/>
  <c r="O20" i="2" s="1"/>
  <c r="J29" i="2"/>
  <c r="I29" i="2"/>
  <c r="R8" i="2"/>
  <c r="R6" i="2"/>
  <c r="R42" i="2"/>
  <c r="R38" i="2"/>
  <c r="R34" i="2"/>
  <c r="R30" i="2"/>
  <c r="R14" i="2"/>
  <c r="W4" i="2"/>
  <c r="R12" i="2"/>
  <c r="R40" i="2"/>
  <c r="R36" i="2"/>
  <c r="R32" i="2"/>
  <c r="R28" i="2"/>
  <c r="R16" i="2"/>
  <c r="R10" i="2"/>
  <c r="J37" i="2"/>
  <c r="I37" i="2"/>
  <c r="I9" i="2"/>
  <c r="J9" i="2"/>
  <c r="J31" i="2"/>
  <c r="J15" i="2"/>
  <c r="I15" i="2"/>
  <c r="J33" i="2"/>
  <c r="I33" i="2"/>
  <c r="J11" i="2"/>
  <c r="I11" i="2"/>
  <c r="J43" i="2"/>
  <c r="I43" i="2"/>
  <c r="K42" i="2"/>
  <c r="K38" i="2"/>
  <c r="K34" i="2"/>
  <c r="K30" i="2"/>
  <c r="K14" i="2"/>
  <c r="K12" i="2"/>
  <c r="K40" i="2"/>
  <c r="K36" i="2"/>
  <c r="K32" i="2"/>
  <c r="K28" i="2"/>
  <c r="K16" i="2"/>
  <c r="N17" i="2" s="1"/>
  <c r="K10" i="2"/>
  <c r="O5" i="2"/>
  <c r="K8" i="2"/>
  <c r="N5" i="2"/>
  <c r="K6" i="2"/>
  <c r="P4" i="2"/>
  <c r="T5" i="2" s="1"/>
  <c r="I39" i="2"/>
  <c r="J39" i="2"/>
  <c r="J7" i="2"/>
  <c r="I7" i="2"/>
  <c r="I35" i="2"/>
  <c r="J35" i="2"/>
  <c r="J13" i="2"/>
  <c r="I13" i="2"/>
  <c r="B38" i="2"/>
  <c r="E13" i="2"/>
  <c r="D13" i="2"/>
  <c r="Q42" i="2"/>
  <c r="Q40" i="2"/>
  <c r="Q38" i="2"/>
  <c r="Q36" i="2"/>
  <c r="Q34" i="2"/>
  <c r="Q32" i="2"/>
  <c r="Q30" i="2"/>
  <c r="Q28" i="2"/>
  <c r="Q14" i="2"/>
  <c r="Q8" i="2"/>
  <c r="Q6" i="2"/>
  <c r="Q12" i="2"/>
  <c r="Q16" i="2"/>
  <c r="Q10" i="2"/>
  <c r="D9" i="2"/>
  <c r="E9" i="2"/>
  <c r="E11" i="2"/>
  <c r="D11" i="2"/>
  <c r="B40" i="2"/>
  <c r="D7" i="2"/>
  <c r="E7" i="2"/>
  <c r="B42" i="2"/>
  <c r="D43" i="2" s="1"/>
  <c r="D15" i="2"/>
  <c r="E15" i="2"/>
  <c r="B36" i="2"/>
  <c r="S5" i="2" l="1"/>
  <c r="B6" i="4"/>
  <c r="B20" i="4"/>
  <c r="B22" i="4"/>
  <c r="B11" i="4"/>
  <c r="C11" i="4"/>
  <c r="C12" i="4" s="1"/>
  <c r="C13" i="4" s="1"/>
  <c r="C15" i="4" s="1"/>
  <c r="A11" i="1"/>
  <c r="A44" i="1" s="1"/>
  <c r="C21" i="4"/>
  <c r="B21" i="4"/>
  <c r="I46" i="2"/>
  <c r="R52" i="2"/>
  <c r="R50" i="2"/>
  <c r="R48" i="2"/>
  <c r="R46" i="2"/>
  <c r="J46" i="2"/>
  <c r="K52" i="2"/>
  <c r="K46" i="2"/>
  <c r="K50" i="2"/>
  <c r="K48" i="2"/>
  <c r="J52" i="2"/>
  <c r="I52" i="2"/>
  <c r="Q44" i="2"/>
  <c r="Q46" i="2"/>
  <c r="Q48" i="2"/>
  <c r="Q50" i="2"/>
  <c r="Q52" i="2"/>
  <c r="J50" i="2"/>
  <c r="I50" i="2"/>
  <c r="J48" i="2"/>
  <c r="I48" i="2"/>
  <c r="C20" i="4"/>
  <c r="C22" i="4"/>
  <c r="J44" i="2"/>
  <c r="I44" i="2"/>
  <c r="K44" i="2"/>
  <c r="R44" i="2"/>
  <c r="N20" i="2"/>
  <c r="Z20" i="2" s="1"/>
  <c r="E43" i="2"/>
  <c r="O17" i="2"/>
  <c r="AA17" i="2" s="1"/>
  <c r="N26" i="2"/>
  <c r="Z26" i="2" s="1"/>
  <c r="O23" i="2"/>
  <c r="AA23" i="2" s="1"/>
  <c r="D41" i="2"/>
  <c r="D50" i="2" s="1"/>
  <c r="E41" i="2"/>
  <c r="E50" i="2" s="1"/>
  <c r="E39" i="2"/>
  <c r="E48" i="2" s="1"/>
  <c r="D39" i="2"/>
  <c r="D48" i="2" s="1"/>
  <c r="E35" i="2"/>
  <c r="E37" i="2"/>
  <c r="E46" i="2" s="1"/>
  <c r="J47" i="2" s="1"/>
  <c r="D37" i="2"/>
  <c r="D46" i="2" s="1"/>
  <c r="U21" i="2"/>
  <c r="W22" i="2"/>
  <c r="W25" i="2"/>
  <c r="W19" i="2"/>
  <c r="Z17" i="2"/>
  <c r="P25" i="2"/>
  <c r="T26" i="2" s="1"/>
  <c r="P19" i="2"/>
  <c r="T20" i="2" s="1"/>
  <c r="P22" i="2"/>
  <c r="T23" i="2" s="1"/>
  <c r="AA20" i="2"/>
  <c r="Z23" i="2"/>
  <c r="AA26" i="2"/>
  <c r="P40" i="2"/>
  <c r="P36" i="2"/>
  <c r="S37" i="2" s="1"/>
  <c r="P32" i="2"/>
  <c r="S33" i="2" s="1"/>
  <c r="P28" i="2"/>
  <c r="T29" i="2" s="1"/>
  <c r="P16" i="2"/>
  <c r="P10" i="2"/>
  <c r="S11" i="2" s="1"/>
  <c r="P8" i="2"/>
  <c r="T9" i="2" s="1"/>
  <c r="P42" i="2"/>
  <c r="T43" i="2" s="1"/>
  <c r="P38" i="2"/>
  <c r="P34" i="2"/>
  <c r="T35" i="2" s="1"/>
  <c r="P30" i="2"/>
  <c r="S31" i="2" s="1"/>
  <c r="P14" i="2"/>
  <c r="T15" i="2" s="1"/>
  <c r="P6" i="2"/>
  <c r="S7" i="2" s="1"/>
  <c r="P12" i="2"/>
  <c r="S13" i="2" s="1"/>
  <c r="U4" i="2"/>
  <c r="X5" i="2" s="1"/>
  <c r="O7" i="2"/>
  <c r="AA7" i="2" s="1"/>
  <c r="N7" i="2"/>
  <c r="Z7" i="2" s="1"/>
  <c r="O13" i="2"/>
  <c r="AA13" i="2" s="1"/>
  <c r="N13" i="2"/>
  <c r="Z13" i="2" s="1"/>
  <c r="Z5" i="2"/>
  <c r="AA5" i="2"/>
  <c r="O9" i="2"/>
  <c r="AA9" i="2" s="1"/>
  <c r="N9" i="2"/>
  <c r="Z9" i="2" s="1"/>
  <c r="N11" i="2"/>
  <c r="Z11" i="2" s="1"/>
  <c r="O11" i="2"/>
  <c r="AA11" i="2" s="1"/>
  <c r="O15" i="2"/>
  <c r="AA15" i="2" s="1"/>
  <c r="N15" i="2"/>
  <c r="Z15" i="2" s="1"/>
  <c r="W12" i="2"/>
  <c r="W40" i="2"/>
  <c r="W36" i="2"/>
  <c r="W32" i="2"/>
  <c r="W28" i="2"/>
  <c r="W16" i="2"/>
  <c r="W10" i="2"/>
  <c r="W8" i="2"/>
  <c r="W42" i="2"/>
  <c r="W38" i="2"/>
  <c r="W34" i="2"/>
  <c r="W30" i="2"/>
  <c r="W14" i="2"/>
  <c r="W6" i="2"/>
  <c r="T37" i="2"/>
  <c r="T31" i="2"/>
  <c r="T39" i="2"/>
  <c r="S39" i="2"/>
  <c r="T33" i="2"/>
  <c r="T41" i="2"/>
  <c r="S41" i="2"/>
  <c r="T7" i="2" l="1"/>
  <c r="E52" i="2"/>
  <c r="B24" i="4"/>
  <c r="S9" i="2"/>
  <c r="Y5" i="2"/>
  <c r="AC5" i="2" s="1"/>
  <c r="T13" i="2"/>
  <c r="T11" i="2"/>
  <c r="I47" i="2"/>
  <c r="S29" i="2"/>
  <c r="S43" i="2"/>
  <c r="A12" i="1"/>
  <c r="A13" i="1" s="1"/>
  <c r="A14" i="1" s="1"/>
  <c r="A15" i="1" s="1"/>
  <c r="A16" i="1" s="1"/>
  <c r="A17" i="1" s="1"/>
  <c r="D44" i="2"/>
  <c r="I45" i="2" s="1"/>
  <c r="C24" i="4"/>
  <c r="C25" i="4" s="1"/>
  <c r="C26" i="4" s="1"/>
  <c r="C28" i="4" s="1"/>
  <c r="W50" i="2"/>
  <c r="W48" i="2"/>
  <c r="W46" i="2"/>
  <c r="W52" i="2"/>
  <c r="P50" i="2"/>
  <c r="P52" i="2"/>
  <c r="P48" i="2"/>
  <c r="P46" i="2"/>
  <c r="I49" i="2"/>
  <c r="I51" i="2"/>
  <c r="D52" i="2"/>
  <c r="I53" i="2" s="1"/>
  <c r="J49" i="2"/>
  <c r="J51" i="2"/>
  <c r="J53" i="2"/>
  <c r="S35" i="2"/>
  <c r="E44" i="2"/>
  <c r="J45" i="2" s="1"/>
  <c r="S26" i="2"/>
  <c r="AB5" i="2"/>
  <c r="S20" i="2"/>
  <c r="S15" i="2"/>
  <c r="W44" i="2"/>
  <c r="P44" i="2"/>
  <c r="S17" i="2"/>
  <c r="T17" i="2"/>
  <c r="U25" i="2"/>
  <c r="U19" i="2"/>
  <c r="U22" i="2"/>
  <c r="S23" i="2"/>
  <c r="U42" i="2"/>
  <c r="Y43" i="2" s="1"/>
  <c r="U38" i="2"/>
  <c r="X39" i="2" s="1"/>
  <c r="U34" i="2"/>
  <c r="Y35" i="2" s="1"/>
  <c r="U30" i="2"/>
  <c r="Y31" i="2" s="1"/>
  <c r="U14" i="2"/>
  <c r="Y15" i="2" s="1"/>
  <c r="AC15" i="2" s="1"/>
  <c r="AF15" i="2" s="1"/>
  <c r="AH15" i="2" s="1"/>
  <c r="U12" i="2"/>
  <c r="X13" i="2" s="1"/>
  <c r="AB13" i="2" s="1"/>
  <c r="AE13" i="2" s="1"/>
  <c r="AG13" i="2" s="1"/>
  <c r="U40" i="2"/>
  <c r="Y41" i="2" s="1"/>
  <c r="U36" i="2"/>
  <c r="X37" i="2" s="1"/>
  <c r="U32" i="2"/>
  <c r="X33" i="2" s="1"/>
  <c r="N33" i="2" s="1"/>
  <c r="U28" i="2"/>
  <c r="Y29" i="2" s="1"/>
  <c r="U16" i="2"/>
  <c r="U10" i="2"/>
  <c r="X11" i="2" s="1"/>
  <c r="AB11" i="2" s="1"/>
  <c r="AE11" i="2" s="1"/>
  <c r="AG11" i="2" s="1"/>
  <c r="U8" i="2"/>
  <c r="X9" i="2" s="1"/>
  <c r="AB9" i="2" s="1"/>
  <c r="AE9" i="2" s="1"/>
  <c r="AG9" i="2" s="1"/>
  <c r="U6" i="2"/>
  <c r="T44" i="2" l="1"/>
  <c r="T45" i="2" s="1"/>
  <c r="T50" i="2"/>
  <c r="T51" i="2" s="1"/>
  <c r="T48" i="2"/>
  <c r="T49" i="2" s="1"/>
  <c r="Y9" i="2"/>
  <c r="AC9" i="2" s="1"/>
  <c r="AF9" i="2" s="1"/>
  <c r="AH9" i="2" s="1"/>
  <c r="X29" i="2"/>
  <c r="N29" i="2" s="1"/>
  <c r="X31" i="2"/>
  <c r="AB31" i="2" s="1"/>
  <c r="X35" i="2"/>
  <c r="A31" i="1"/>
  <c r="A18" i="1"/>
  <c r="A19" i="1" s="1"/>
  <c r="S52" i="2"/>
  <c r="S53" i="2" s="1"/>
  <c r="T46" i="2"/>
  <c r="T47" i="2" s="1"/>
  <c r="U46" i="2"/>
  <c r="U48" i="2"/>
  <c r="U52" i="2"/>
  <c r="U50" i="2"/>
  <c r="S48" i="2"/>
  <c r="S49" i="2" s="1"/>
  <c r="T52" i="2"/>
  <c r="T53" i="2" s="1"/>
  <c r="S46" i="2"/>
  <c r="S47" i="2" s="1"/>
  <c r="S50" i="2"/>
  <c r="S51" i="2" s="1"/>
  <c r="S44" i="2"/>
  <c r="S45" i="2" s="1"/>
  <c r="Y13" i="2"/>
  <c r="AC13" i="2" s="1"/>
  <c r="AF13" i="2" s="1"/>
  <c r="AH13" i="2" s="1"/>
  <c r="Y33" i="2"/>
  <c r="AC33" i="2" s="1"/>
  <c r="Y37" i="2"/>
  <c r="AC37" i="2" s="1"/>
  <c r="AE5" i="2"/>
  <c r="Y7" i="2"/>
  <c r="U44" i="2"/>
  <c r="AF5" i="2"/>
  <c r="X41" i="2"/>
  <c r="AB41" i="2" s="1"/>
  <c r="AC41" i="2"/>
  <c r="O41" i="2"/>
  <c r="AA41" i="2" s="1"/>
  <c r="AB39" i="2"/>
  <c r="N39" i="2"/>
  <c r="Z39" i="2" s="1"/>
  <c r="AB37" i="2"/>
  <c r="N37" i="2"/>
  <c r="Z37" i="2" s="1"/>
  <c r="AC35" i="2"/>
  <c r="O35" i="2"/>
  <c r="AB33" i="2"/>
  <c r="AC31" i="2"/>
  <c r="O31" i="2"/>
  <c r="AC43" i="2"/>
  <c r="O43" i="2"/>
  <c r="AA43" i="2" s="1"/>
  <c r="AC29" i="2"/>
  <c r="O29" i="2"/>
  <c r="Y17" i="2"/>
  <c r="AC17" i="2" s="1"/>
  <c r="AF17" i="2" s="1"/>
  <c r="AH17" i="2" s="1"/>
  <c r="X17" i="2"/>
  <c r="AB17" i="2" s="1"/>
  <c r="AE17" i="2" s="1"/>
  <c r="AG17" i="2" s="1"/>
  <c r="X23" i="2"/>
  <c r="AB23" i="2" s="1"/>
  <c r="AE23" i="2" s="1"/>
  <c r="AG23" i="2" s="1"/>
  <c r="Y23" i="2"/>
  <c r="AC23" i="2" s="1"/>
  <c r="AF23" i="2" s="1"/>
  <c r="AH23" i="2" s="1"/>
  <c r="X20" i="2"/>
  <c r="AB20" i="2" s="1"/>
  <c r="AE20" i="2" s="1"/>
  <c r="AG20" i="2" s="1"/>
  <c r="Y20" i="2"/>
  <c r="AC20" i="2" s="1"/>
  <c r="AF20" i="2" s="1"/>
  <c r="AH20" i="2" s="1"/>
  <c r="X26" i="2"/>
  <c r="AB26" i="2" s="1"/>
  <c r="AE26" i="2" s="1"/>
  <c r="AG26" i="2" s="1"/>
  <c r="Y26" i="2"/>
  <c r="AC26" i="2" s="1"/>
  <c r="AF26" i="2" s="1"/>
  <c r="AH26" i="2" s="1"/>
  <c r="X15" i="2"/>
  <c r="AB15" i="2" s="1"/>
  <c r="AE15" i="2" s="1"/>
  <c r="AG15" i="2" s="1"/>
  <c r="Y39" i="2"/>
  <c r="Y11" i="2"/>
  <c r="AC11" i="2" s="1"/>
  <c r="AF11" i="2" s="1"/>
  <c r="AH11" i="2" s="1"/>
  <c r="X43" i="2"/>
  <c r="X7" i="2"/>
  <c r="AB29" i="2" l="1"/>
  <c r="N31" i="2"/>
  <c r="Z31" i="2" s="1"/>
  <c r="Z48" i="2" s="1"/>
  <c r="Z49" i="2" s="1"/>
  <c r="AB35" i="2"/>
  <c r="N35" i="2"/>
  <c r="Z35" i="2" s="1"/>
  <c r="AE35" i="2" s="1"/>
  <c r="AG35" i="2" s="1"/>
  <c r="A33" i="1"/>
  <c r="A20" i="1"/>
  <c r="O33" i="2"/>
  <c r="AA33" i="2" s="1"/>
  <c r="AA50" i="2" s="1"/>
  <c r="AA51" i="2" s="1"/>
  <c r="N46" i="2"/>
  <c r="N47" i="2" s="1"/>
  <c r="A32" i="1"/>
  <c r="A21" i="1"/>
  <c r="A22" i="1" s="1"/>
  <c r="A23" i="1" s="1"/>
  <c r="A24" i="1" s="1"/>
  <c r="A25" i="1" s="1"/>
  <c r="A26" i="1" s="1"/>
  <c r="O37" i="2"/>
  <c r="AA37" i="2" s="1"/>
  <c r="AF37" i="2" s="1"/>
  <c r="AH37" i="2" s="1"/>
  <c r="X52" i="2"/>
  <c r="X53" i="2" s="1"/>
  <c r="X50" i="2"/>
  <c r="X51" i="2" s="1"/>
  <c r="X46" i="2"/>
  <c r="X47" i="2" s="1"/>
  <c r="X48" i="2"/>
  <c r="X49" i="2" s="1"/>
  <c r="AC7" i="2"/>
  <c r="AF7" i="2" s="1"/>
  <c r="Y48" i="2"/>
  <c r="Y49" i="2" s="1"/>
  <c r="Y50" i="2"/>
  <c r="Y51" i="2" s="1"/>
  <c r="Y52" i="2"/>
  <c r="Y53" i="2" s="1"/>
  <c r="Y46" i="2"/>
  <c r="Y47" i="2" s="1"/>
  <c r="AA31" i="2"/>
  <c r="AF31" i="2" s="1"/>
  <c r="AH31" i="2" s="1"/>
  <c r="Z33" i="2"/>
  <c r="AA35" i="2"/>
  <c r="AA52" i="2" s="1"/>
  <c r="AA53" i="2" s="1"/>
  <c r="O52" i="2"/>
  <c r="O53" i="2" s="1"/>
  <c r="Y44" i="2"/>
  <c r="Y45" i="2" s="1"/>
  <c r="AH5" i="2"/>
  <c r="AG5" i="2"/>
  <c r="AB7" i="2"/>
  <c r="X44" i="2"/>
  <c r="X45" i="2" s="1"/>
  <c r="N41" i="2"/>
  <c r="Z41" i="2" s="1"/>
  <c r="AE41" i="2" s="1"/>
  <c r="AG41" i="2" s="1"/>
  <c r="AF41" i="2"/>
  <c r="AH41" i="2" s="1"/>
  <c r="AC39" i="2"/>
  <c r="AC44" i="2" s="1"/>
  <c r="AC45" i="2" s="1"/>
  <c r="O39" i="2"/>
  <c r="AA39" i="2" s="1"/>
  <c r="AE39" i="2"/>
  <c r="AG39" i="2" s="1"/>
  <c r="AE37" i="2"/>
  <c r="AG37" i="2" s="1"/>
  <c r="AB43" i="2"/>
  <c r="N43" i="2"/>
  <c r="Z43" i="2" s="1"/>
  <c r="AF43" i="2"/>
  <c r="AH43" i="2" s="1"/>
  <c r="AA29" i="2"/>
  <c r="Z29" i="2"/>
  <c r="Z46" i="2" s="1"/>
  <c r="Z47" i="2" s="1"/>
  <c r="N48" i="2" l="1"/>
  <c r="N49" i="2" s="1"/>
  <c r="AE29" i="2"/>
  <c r="AG29" i="2" s="1"/>
  <c r="O50" i="2"/>
  <c r="O51" i="2" s="1"/>
  <c r="AE31" i="2"/>
  <c r="AG31" i="2" s="1"/>
  <c r="AF33" i="2"/>
  <c r="AH33" i="2" s="1"/>
  <c r="AA46" i="2"/>
  <c r="AA47" i="2" s="1"/>
  <c r="AF35" i="2"/>
  <c r="AH35" i="2" s="1"/>
  <c r="Z50" i="2"/>
  <c r="Z51" i="2" s="1"/>
  <c r="O48" i="2"/>
  <c r="O49" i="2" s="1"/>
  <c r="AB46" i="2"/>
  <c r="AB47" i="2" s="1"/>
  <c r="AB48" i="2"/>
  <c r="AB49" i="2" s="1"/>
  <c r="AB50" i="2"/>
  <c r="AB51" i="2" s="1"/>
  <c r="AB52" i="2"/>
  <c r="AB53" i="2" s="1"/>
  <c r="N52" i="2"/>
  <c r="N53" i="2" s="1"/>
  <c r="AE7" i="2"/>
  <c r="AG7" i="2" s="1"/>
  <c r="AE33" i="2"/>
  <c r="AG33" i="2" s="1"/>
  <c r="AA48" i="2"/>
  <c r="AA49" i="2" s="1"/>
  <c r="Z52" i="2"/>
  <c r="Z53" i="2" s="1"/>
  <c r="N50" i="2"/>
  <c r="N51" i="2" s="1"/>
  <c r="AC52" i="2"/>
  <c r="AC53" i="2" s="1"/>
  <c r="AC46" i="2"/>
  <c r="AC47" i="2" s="1"/>
  <c r="AC48" i="2"/>
  <c r="AC49" i="2" s="1"/>
  <c r="AC50" i="2"/>
  <c r="AC51" i="2" s="1"/>
  <c r="O46" i="2"/>
  <c r="O47" i="2" s="1"/>
  <c r="AB44" i="2"/>
  <c r="AB45" i="2" s="1"/>
  <c r="Z44" i="2"/>
  <c r="Z45" i="2" s="1"/>
  <c r="O44" i="2"/>
  <c r="O45" i="2" s="1"/>
  <c r="N44" i="2"/>
  <c r="N45" i="2" s="1"/>
  <c r="AA44" i="2"/>
  <c r="AA45" i="2" s="1"/>
  <c r="AF39" i="2"/>
  <c r="AH39" i="2" s="1"/>
  <c r="AE43" i="2"/>
  <c r="AG43" i="2" s="1"/>
  <c r="AF29" i="2"/>
  <c r="AF46" i="2" s="1"/>
  <c r="AF47" i="2" s="1"/>
  <c r="AH7" i="2"/>
  <c r="AF50" i="2" l="1"/>
  <c r="AF51" i="2" s="1"/>
  <c r="A27" i="1"/>
  <c r="A28" i="1" s="1"/>
  <c r="A29" i="1" s="1"/>
  <c r="A30" i="1" s="1"/>
  <c r="A34" i="1" s="1"/>
  <c r="AG50" i="2"/>
  <c r="AF52" i="2"/>
  <c r="AF53" i="2" s="1"/>
  <c r="AG52" i="2"/>
  <c r="AG48" i="2"/>
  <c r="AE48" i="2"/>
  <c r="AE49" i="2" s="1"/>
  <c r="AE50" i="2"/>
  <c r="AE51" i="2" s="1"/>
  <c r="AE52" i="2"/>
  <c r="AE53" i="2" s="1"/>
  <c r="AE46" i="2"/>
  <c r="AE47" i="2" s="1"/>
  <c r="AG46" i="2"/>
  <c r="AF48" i="2"/>
  <c r="AF49" i="2" s="1"/>
  <c r="AG44" i="2"/>
  <c r="AE44" i="2"/>
  <c r="AE45" i="2" s="1"/>
  <c r="AH29" i="2"/>
  <c r="AH44" i="2" s="1"/>
  <c r="AF44" i="2"/>
  <c r="AF45" i="2" s="1"/>
  <c r="A35" i="1" l="1"/>
  <c r="A36" i="1" s="1"/>
  <c r="A37" i="1" s="1"/>
  <c r="A38" i="1" s="1"/>
  <c r="A39" i="1" s="1"/>
  <c r="A40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l="1"/>
  <c r="A58" i="1" s="1"/>
  <c r="A59" i="1" s="1"/>
  <c r="A61" i="1" s="1"/>
  <c r="A68" i="1"/>
  <c r="A60" i="1" l="1"/>
  <c r="A64" i="1" s="1"/>
  <c r="A65" i="1"/>
  <c r="A62" i="1"/>
  <c r="A63" i="1" s="1"/>
  <c r="A67" i="1" s="1"/>
  <c r="A69" i="1" s="1"/>
  <c r="A70" i="1" s="1"/>
  <c r="A71" i="1" s="1"/>
  <c r="A66" i="1"/>
  <c r="A122" i="1" l="1"/>
  <c r="A72" i="1"/>
  <c r="A121" i="1" l="1"/>
  <c r="A73" i="1"/>
  <c r="A105" i="1" l="1"/>
  <c r="A89" i="1"/>
  <c r="A74" i="1"/>
  <c r="A90" i="1" l="1"/>
  <c r="A106" i="1"/>
  <c r="A75" i="1"/>
  <c r="A107" i="1" l="1"/>
  <c r="A91" i="1"/>
  <c r="A76" i="1"/>
  <c r="A92" i="1" l="1"/>
  <c r="A108" i="1"/>
  <c r="A77" i="1"/>
  <c r="A78" i="1" s="1"/>
  <c r="A110" i="1" s="1"/>
  <c r="A114" i="1" s="1"/>
  <c r="A79" i="1" l="1"/>
  <c r="A95" i="1" s="1"/>
  <c r="A94" i="1"/>
  <c r="A109" i="1"/>
  <c r="A93" i="1"/>
  <c r="A111" i="1" l="1"/>
  <c r="A80" i="1"/>
  <c r="A81" i="1" l="1"/>
  <c r="A118" i="1"/>
  <c r="A82" i="1" l="1"/>
  <c r="A83" i="1" l="1"/>
  <c r="A117" i="1"/>
  <c r="A116" i="1" l="1"/>
  <c r="A84" i="1"/>
  <c r="A85" i="1" s="1"/>
  <c r="A86" i="1" s="1"/>
  <c r="A115" i="1" l="1"/>
  <c r="A87" i="1"/>
  <c r="A120" i="1" l="1"/>
  <c r="A88" i="1"/>
  <c r="A123" i="1" l="1"/>
  <c r="A96" i="1"/>
  <c r="A97" i="1" s="1"/>
  <c r="A98" i="1" s="1"/>
  <c r="A99" i="1" s="1"/>
  <c r="A100" i="1" s="1"/>
  <c r="A101" i="1" l="1"/>
  <c r="A102" i="1" s="1"/>
  <c r="A119" i="1" s="1"/>
  <c r="A103" i="1" l="1"/>
  <c r="A104" i="1" s="1"/>
  <c r="A112" i="1" s="1"/>
  <c r="A113" i="1" s="1"/>
  <c r="A124" i="1" s="1"/>
  <c r="A125" i="1" s="1"/>
  <c r="A176" i="1" l="1"/>
  <c r="A126" i="1"/>
  <c r="A127" i="1" s="1"/>
  <c r="A128" i="1" s="1"/>
  <c r="A170" i="1" l="1"/>
  <c r="A139" i="1"/>
  <c r="A129" i="1"/>
  <c r="A130" i="1" l="1"/>
  <c r="A171" i="1"/>
  <c r="A140" i="1"/>
  <c r="A172" i="1" l="1"/>
  <c r="A131" i="1"/>
  <c r="A141" i="1"/>
  <c r="A132" i="1" l="1"/>
  <c r="A142" i="1"/>
  <c r="A173" i="1"/>
  <c r="A160" i="1"/>
  <c r="A174" i="1" l="1"/>
  <c r="A161" i="1"/>
  <c r="A143" i="1"/>
  <c r="A133" i="1"/>
  <c r="A134" i="1" l="1"/>
  <c r="A159" i="1" s="1"/>
  <c r="A167" i="1" s="1"/>
  <c r="A175" i="1"/>
  <c r="A144" i="1"/>
  <c r="A135" i="1" l="1"/>
  <c r="A136" i="1" s="1"/>
  <c r="A137" i="1" s="1"/>
  <c r="A162" i="1" s="1"/>
  <c r="A145" i="1"/>
  <c r="A146" i="1" l="1"/>
  <c r="A147" i="1" l="1"/>
  <c r="A138" i="1" l="1"/>
  <c r="A149" i="1" s="1"/>
  <c r="A150" i="1" s="1"/>
  <c r="A151" i="1" s="1"/>
  <c r="A152" i="1" s="1"/>
  <c r="A153" i="1" s="1"/>
  <c r="A154" i="1" s="1"/>
  <c r="A155" i="1" s="1"/>
  <c r="A156" i="1" s="1"/>
  <c r="A148" i="1"/>
  <c r="A157" i="1" l="1"/>
  <c r="A158" i="1" s="1"/>
  <c r="A163" i="1" s="1"/>
  <c r="A164" i="1" s="1"/>
  <c r="A177" i="1" l="1"/>
  <c r="A165" i="1"/>
  <c r="A166" i="1" s="1"/>
  <c r="A168" i="1" l="1"/>
  <c r="A169" i="1" s="1"/>
  <c r="A178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</calcChain>
</file>

<file path=xl/sharedStrings.xml><?xml version="1.0" encoding="utf-8"?>
<sst xmlns="http://schemas.openxmlformats.org/spreadsheetml/2006/main" count="1026" uniqueCount="243">
  <si>
    <t>ΤΟΜΕΑΣ</t>
  </si>
  <si>
    <t>Α/Α</t>
  </si>
  <si>
    <t>ΤΙΤΛΟΣ</t>
  </si>
  <si>
    <t>ΩΡΕΣ/ΕΒΔ</t>
  </si>
  <si>
    <t>ΕΞΑΜΗΝΟ</t>
  </si>
  <si>
    <t>ΟΜΑΔΑ</t>
  </si>
  <si>
    <t>ΑΙΘΟΥΣΕΣ</t>
  </si>
  <si>
    <t>ΚΟΡ/ΚΑΤ</t>
  </si>
  <si>
    <t>ΩΡΕΣ</t>
  </si>
  <si>
    <t>Τεχνικά Υλικά Ι</t>
  </si>
  <si>
    <t>Αριθμητική Ανάλυση</t>
  </si>
  <si>
    <t>Γεωδαισία</t>
  </si>
  <si>
    <t>Εδαφομηχανική Ι</t>
  </si>
  <si>
    <t>Περιβαλλοντική Τεχνολογία</t>
  </si>
  <si>
    <t>Εδαφομηχανική ΙΙ</t>
  </si>
  <si>
    <t>Σιδηρές Κατασκευές Ι</t>
  </si>
  <si>
    <t>Θαλάσσια Υδραυλική και Λιμενικά Έργα</t>
  </si>
  <si>
    <t>Θεμελιώσεις</t>
  </si>
  <si>
    <t>Σιδηρές Κατασκευές ΙΙ</t>
  </si>
  <si>
    <t>Ανάλυση Φορέων με Πεπερασμένα Στοιχεία</t>
  </si>
  <si>
    <t>Υγειονομική Τεχνολογία</t>
  </si>
  <si>
    <t>Οδοστρώματα</t>
  </si>
  <si>
    <t>Αστικά Οδικά Δίκτυα</t>
  </si>
  <si>
    <t>Έλεγχος και Διασφάλιση Ποιότητας</t>
  </si>
  <si>
    <t>Τεχνική Σεισμολογία</t>
  </si>
  <si>
    <t>Ξύλινες Κατασκευές</t>
  </si>
  <si>
    <t>Σύμμικτες Κατασκευές</t>
  </si>
  <si>
    <t>Συνοριακά Στοιχεία</t>
  </si>
  <si>
    <t>Ελαφρές Μεταλλικές Κατασκευές</t>
  </si>
  <si>
    <t xml:space="preserve">Εγγειοβελτιωτικά Έργα </t>
  </si>
  <si>
    <t>Υδραυλικές Κατασκευές - Φράγματα</t>
  </si>
  <si>
    <t>ΓΕΝΙΚΟ ΣΥΝΟΛΟ</t>
  </si>
  <si>
    <t>ΚΟΡΜΟΣ-ΥΠΟΧΡΕ-ΩΤΙΚΑ</t>
  </si>
  <si>
    <t>ΚΑΤΕΥ-ΘΥΝΣΗ-ΥΠΟΧΡΕ-ΩΤΙΚΑ</t>
  </si>
  <si>
    <t>ΚΑΤΕΥ-ΘΥΝΣΗ-ΕΠΙΛΟΓΕΣ</t>
  </si>
  <si>
    <t>ΣΥΝΟΛΟ ΚΟΡΜΟΥ</t>
  </si>
  <si>
    <t>ΣΥΝΟΛΟ ΚΑΤΕΥ-ΘΥΝΣΗΣ</t>
  </si>
  <si>
    <t>ΕΛΕΓΧΟΣ- ΣΥΝΟΛΟ</t>
  </si>
  <si>
    <t>ΕΛΕΓΧΟΣ - ΔΙΑΦΟΡΑ</t>
  </si>
  <si>
    <t>ΜΑΘΗΜΑΤΑ</t>
  </si>
  <si>
    <t>ΣΥΝΟΛΟ</t>
  </si>
  <si>
    <t>ΠΟΣΟΣΤΟ</t>
  </si>
  <si>
    <t>ΔΟΜΟΣΤΑΤΙΚΟΣ</t>
  </si>
  <si>
    <t>ΣΥΓΚΟΙΝΩΝΙΟΛΟΓΟΣ</t>
  </si>
  <si>
    <t>ΧΕΙΜΕΡΙΝΟ ΕΞΑΜΗΝΟ</t>
  </si>
  <si>
    <t>ΘΕΡΙΝΟ ΕΞΑΜΗΝΟ</t>
  </si>
  <si>
    <t>Δομοστατικής</t>
  </si>
  <si>
    <t>Πολιτικών Μηχανικών</t>
  </si>
  <si>
    <t>Μεταφορών και Συγκοινωνιακής Υποδομής</t>
  </si>
  <si>
    <t>Γεωτεχνικής</t>
  </si>
  <si>
    <t>Προγραμματισμού και Διαχείρισης Τεχνικών Έργων</t>
  </si>
  <si>
    <t>Μαθηματικών</t>
  </si>
  <si>
    <t>Φυσικής</t>
  </si>
  <si>
    <t>Μηχανικής</t>
  </si>
  <si>
    <t>Ανθρωπιστικών και Κοινωνικών Επιστημών και Δικαίου</t>
  </si>
  <si>
    <t>Αρχιτεκτόνων Μηχανικών</t>
  </si>
  <si>
    <t>Τοπογραφίας</t>
  </si>
  <si>
    <t>Αγρονόμων και Τοπογράφων Μηχανικών</t>
  </si>
  <si>
    <t>Μηχανική του Στερεού Σώματος</t>
  </si>
  <si>
    <t>Μαθηματική Ανάλυση - Γραμμική Άλγεβρα</t>
  </si>
  <si>
    <t>Αρχές Οικολογίας και Χημείας</t>
  </si>
  <si>
    <t>Παραστατική Γεωμετρία</t>
  </si>
  <si>
    <t>Φυσική</t>
  </si>
  <si>
    <t>Ενεργειακή Τεχνολογία</t>
  </si>
  <si>
    <t>Μηχανική του Παραμορφωσίμου Σώματος - Αντοχή Υλικών</t>
  </si>
  <si>
    <t>Διαφορικές Εξισώσεις</t>
  </si>
  <si>
    <t>Τεχνική Νομοθεσία</t>
  </si>
  <si>
    <t>Δυναμική του Στερεού Σώματος</t>
  </si>
  <si>
    <t>Μηχανική Ρευστών και Υδραυλική</t>
  </si>
  <si>
    <t>Γεωλογία Μηχανικού</t>
  </si>
  <si>
    <t>Ισοστατικοί Φορείς</t>
  </si>
  <si>
    <t>Πιθανότητες - Στατιστική</t>
  </si>
  <si>
    <t xml:space="preserve">Οργάνωση &amp; Ασφάλεια Εργοταξίων-Δομικές Μηχανές </t>
  </si>
  <si>
    <t>Επιχειρησιακή Έρευνα - Βελτιστοποίηση</t>
  </si>
  <si>
    <t>Υπερστατικοί Φορείς</t>
  </si>
  <si>
    <t>Οπλισμένο Σκυρόδεμα Ι</t>
  </si>
  <si>
    <t xml:space="preserve">Τεχνική Υδρολογία </t>
  </si>
  <si>
    <t>Γεωμετρικός Σχεδιασμός Οδών</t>
  </si>
  <si>
    <t>Αντισεισμικός Σχεδιασμός</t>
  </si>
  <si>
    <t>Δυναμική των Κατασκευών</t>
  </si>
  <si>
    <t>Κυκλοφοριακή Ροή</t>
  </si>
  <si>
    <t>Πειραματική Εδαφομηχανική</t>
  </si>
  <si>
    <t xml:space="preserve">Ειδικά Θέματα Θεμελιώσεων </t>
  </si>
  <si>
    <t>ΓΕΩΤΕΧΝΙΚΟΣ</t>
  </si>
  <si>
    <t>Διαχείριση Τεχνικών Έργων</t>
  </si>
  <si>
    <t>Πλαστική Ανάλυση Φορέων</t>
  </si>
  <si>
    <t>Αριθμητική Προσομοίωση Δομικών Έργων</t>
  </si>
  <si>
    <t>Τεχνικά Υλικά ΙΙ</t>
  </si>
  <si>
    <t>Υπολογιστική Ρευστοδυναμική</t>
  </si>
  <si>
    <t>Μερικές Διαφορικές Εξισώσεις - Μιγαδικές Συναρτήσεις</t>
  </si>
  <si>
    <t>Σιδηρές Κατασκευές ΙΙΙ</t>
  </si>
  <si>
    <t>Πειραματική Υδραυλική</t>
  </si>
  <si>
    <t xml:space="preserve">Σιδηροδρομική Τεχνική </t>
  </si>
  <si>
    <t>Οδοστρώματα Οδών και Αεροδρομίων</t>
  </si>
  <si>
    <t>Ειδικά Κεφάλαια Οδοποιίας</t>
  </si>
  <si>
    <t>Λειτουργία Μέσων Μαζικής Μεταφοράς</t>
  </si>
  <si>
    <t>Ειδικά Γεωτεχνικά Έργα</t>
  </si>
  <si>
    <t>Υπολογιστική Γεωτεχνική</t>
  </si>
  <si>
    <t>Προεντεταμένο Σκυρόδεμα</t>
  </si>
  <si>
    <t>Αντισεισμικός Σχεδιασμός ΙΙ</t>
  </si>
  <si>
    <t>Σχεδιασμός Γεφυρών</t>
  </si>
  <si>
    <t>Ειδικά Θέματα Θεμελιώσεων</t>
  </si>
  <si>
    <t>Μηχανική της Τοιχοποιίας</t>
  </si>
  <si>
    <t>Μη Γραμμική Συμπεριφορά Μεταλλικών Κατασκευών</t>
  </si>
  <si>
    <t>Σύνθετα Υλικά</t>
  </si>
  <si>
    <t>Αντισεισμική Αποτίμηση / Ενίσχυση Υφιστάμενων Κατασκευών</t>
  </si>
  <si>
    <t>Εδαφοδυναμική</t>
  </si>
  <si>
    <t>Πρακτική Άσκηση</t>
  </si>
  <si>
    <t>Ειδικά Θέματα Πεπερασμένων Στοιχείων</t>
  </si>
  <si>
    <t>Ειδικά Κεφάλαια Οπλισμένου Σκυροδέματος</t>
  </si>
  <si>
    <t>Ειδικά Θέματα Λιμενικών Έργων</t>
  </si>
  <si>
    <t>Έργα Ανοικτής Θάλασσας</t>
  </si>
  <si>
    <t>Περιβαλλοντική Υδραυλική</t>
  </si>
  <si>
    <t>Τεχνολογία Συστημάτων Υδατικών Πόρων</t>
  </si>
  <si>
    <t>Οικολογική Προσομοίωση Επιφανειακών Υδάτων</t>
  </si>
  <si>
    <t xml:space="preserve">Περιβαλλοντικές Επιπτώσεις </t>
  </si>
  <si>
    <t>Διαχείριση Κυκλοφορίας και Οδική Ασφάλεια</t>
  </si>
  <si>
    <t>Σχεδιασμός Αεροδρομίων</t>
  </si>
  <si>
    <t>Ειδικά Θέματα Κυκλοφοριακής Τεχνικής</t>
  </si>
  <si>
    <t>Ειδικά Θέματα Οδοστρωμάτων</t>
  </si>
  <si>
    <t>Ποσοτικές Μέθοδοι στις Μεταφορές</t>
  </si>
  <si>
    <t>Βραχομηχανική-Σήραγγες</t>
  </si>
  <si>
    <t>Αλληλεπίδραση Εδάφους - Κατασκευής</t>
  </si>
  <si>
    <t xml:space="preserve">Περιβαλλοντική Γεωτεχνική </t>
  </si>
  <si>
    <t>Στοχαστικές Μέθοδοι</t>
  </si>
  <si>
    <t>Ολοκληρωμένο Θέμα Δομοστατικού Σχεδιασμού</t>
  </si>
  <si>
    <t>Ολοκληρωμένο Θέμα Γεωτεχνικού Σχεδιασμού</t>
  </si>
  <si>
    <t>Ολοκληρωμένο Θέμα Συγκοινωνιακού Σχεδιασμού</t>
  </si>
  <si>
    <t>Γενική οικοδομική - Σχέδιο</t>
  </si>
  <si>
    <t>Μέθοδοι Επίλυσης με Η/Υ</t>
  </si>
  <si>
    <t>Προγραμματισμός Η/Υ</t>
  </si>
  <si>
    <t>Οπλισμένο Σκυρόδεμα ΙΙ</t>
  </si>
  <si>
    <t>Πεπερασμένα Στοιχεία για Πολιτικούς Μηχανικούς</t>
  </si>
  <si>
    <t>Αστικά Υδραυλικά Έργα</t>
  </si>
  <si>
    <t>Εργαστήριο δομικών υλικών και υλικών οδοποιίας</t>
  </si>
  <si>
    <t xml:space="preserve">Εργαστήριο υδατικών πόρων </t>
  </si>
  <si>
    <t>Αγγλική γλώσσα 1</t>
  </si>
  <si>
    <t>Γαλλική γλώσσα 1</t>
  </si>
  <si>
    <t>Μη βαθμολογούμενα μαθήματα</t>
  </si>
  <si>
    <t>Αγγλική γλώσσα 2</t>
  </si>
  <si>
    <t>Γαλλική γλώσσα 2</t>
  </si>
  <si>
    <t>Αγγλική γλώσσα 3</t>
  </si>
  <si>
    <t>Γαλλική γλώσσα 3</t>
  </si>
  <si>
    <t>Αγγλική γλώσσα 4</t>
  </si>
  <si>
    <t>Γαλλική γλώσσα 4</t>
  </si>
  <si>
    <t>Υποχρεωτικό-Προσφέρεται και στο 2ο εξάμηνο</t>
  </si>
  <si>
    <t>Εργαστήριο κατασκευών - γεωτεχνικής</t>
  </si>
  <si>
    <t>Εργαστήριο ανθρωπιστικών σπουδών</t>
  </si>
  <si>
    <t>Απαλλάσσονται όσοι έχουν πτυχίο ξένης γλώσσας</t>
  </si>
  <si>
    <t>ΠΑΡΑΤΗΡΗΣΕΙΣ</t>
  </si>
  <si>
    <t>ΑΝ</t>
  </si>
  <si>
    <t>ΑΡ</t>
  </si>
  <si>
    <t>ΓΕ</t>
  </si>
  <si>
    <t>ΔΟ</t>
  </si>
  <si>
    <t>ΜΑ</t>
  </si>
  <si>
    <t>ΜΕ</t>
  </si>
  <si>
    <t>ΜΗ</t>
  </si>
  <si>
    <t>ΞΕ</t>
  </si>
  <si>
    <t>Ξένων Γλωσσών</t>
  </si>
  <si>
    <t>ΠΡ</t>
  </si>
  <si>
    <t>ΤΟ</t>
  </si>
  <si>
    <t>ΥΔ</t>
  </si>
  <si>
    <t>Υδατικών Πόρων &amp; Περιβάλλοντος</t>
  </si>
  <si>
    <t>ΦΥ</t>
  </si>
  <si>
    <t>ΣΕΜΦΕ</t>
  </si>
  <si>
    <t>(Αρχιτεκτόνων Μηχανικών)</t>
  </si>
  <si>
    <t>ΚΑΤΕΥΘΥΝΣΗ</t>
  </si>
  <si>
    <t>Κ</t>
  </si>
  <si>
    <t>ΑΡ. ΜΑΘ. ΥΠΟΟΜ.</t>
  </si>
  <si>
    <t>ΚΑΤ. ΜΕΤΑΒ. ΔΙΑΤ.</t>
  </si>
  <si>
    <t>Δ</t>
  </si>
  <si>
    <t>Υ</t>
  </si>
  <si>
    <t>Σ</t>
  </si>
  <si>
    <t>Γ</t>
  </si>
  <si>
    <t>Επιλογή-Οι φοιτητές που το επιλέγουν απαλλάσσονται από άλλο μάθημα επιλογής 9ου εξ.</t>
  </si>
  <si>
    <t>ΚΑΘ. ΜΑΘ.</t>
  </si>
  <si>
    <t>ΥΚ</t>
  </si>
  <si>
    <t>ΕΚ</t>
  </si>
  <si>
    <t>Ε</t>
  </si>
  <si>
    <t>ΤΥΠΟΣ</t>
  </si>
  <si>
    <t>Κορμός</t>
  </si>
  <si>
    <t>Δομοστατικού Μηχανικού</t>
  </si>
  <si>
    <t>Υδραυλικού Μηχανικού</t>
  </si>
  <si>
    <t>Συγκοινωνιολόγου Μηχανικού</t>
  </si>
  <si>
    <t>Γεωτεχνικού Μηχανικού</t>
  </si>
  <si>
    <t>ΣΧΟΛΗ</t>
  </si>
  <si>
    <t>Υποχρεωτικό Κορμού</t>
  </si>
  <si>
    <t>Επιλογής Κορμού ή από Διιατομεακή Ομάδα</t>
  </si>
  <si>
    <t>Υποχρεωτικό Κατεύθυνσης</t>
  </si>
  <si>
    <t>Επιλογής Κατεύθυνσης</t>
  </si>
  <si>
    <t>-</t>
  </si>
  <si>
    <t>ΝΕΟ ΠΡΟΓΡΑΜΜΑ ΣΠΟΥΔΩΝ ΠΟΛΙΤΙΚΩΝ ΜΗΧΑΝΙΚΩΝ ΕΜΠ - ΣΥΝΟΠΤΙΚΟ</t>
  </si>
  <si>
    <t>ΝΕΟ ΠΡΟΓΡΑΜΜΑ ΣΠΟΥΔΩΝ ΠΟΛΙΤΙΚΩΝ ΜΗΧΑΝΙΚΩΝ ΕΜΠ - ΑΝΑΛΥΤΙΚΟ</t>
  </si>
  <si>
    <t>ΥΔΡΑΥΛΛΙΚΟΣ</t>
  </si>
  <si>
    <t>ΑΙΘΟΥΣΕΣ ΑΝΑ ΗΜΕΡΑ</t>
  </si>
  <si>
    <t>ΩΡΕΣ ΑΙΘΟΥΣΩΝ ΑΝΑ ΗΜΕΡΑ</t>
  </si>
  <si>
    <t>ΩΡΕΣ ΑΠΑΣΧ. ΑΙΘΟΥΣΩΝ ΑΝΑ ΗΜΕΡΑ</t>
  </si>
  <si>
    <t>ΑΡ. ΑΙΘΟΥΣΩΝ ΔΙΔΑΚΤΗΡΙΩΝ + ΑΜΦΙΘ.</t>
  </si>
  <si>
    <t>&gt;0</t>
  </si>
  <si>
    <t>Σύνολο</t>
  </si>
  <si>
    <t>Στον κορμό</t>
  </si>
  <si>
    <t>Προσφερόμενα μαθήματα (βαθμολογούμενα)</t>
  </si>
  <si>
    <t>ΚΟΡΜΟΣ ή ΔΙΑΤΟΜΕΑΚΕΣ ΟΜΑΔΕΣ-ΕΠΙΛΟΓΕΣ</t>
  </si>
  <si>
    <t>Ο φοιτητής μπορεί να επιλέξει μόνο ένα μάθημα από την ομάδα</t>
  </si>
  <si>
    <t>Τα μαθήματα μιας ομάδας δεν είναι κατ' ανάγκη επιλέξιμα στο σύνολο τους από όλους τους φοιτητές.</t>
  </si>
  <si>
    <t>Το δεύτερο ψηφίο αντιστοιχεί στην κατεύθυνση, σύμφωνα αριθμητική ένδειξη που δίνεται παραπάνω. Διατομεακές ομάδες χαρακτηρίζονται ως κατεύθυνση 0.</t>
  </si>
  <si>
    <t>Το τρίτο ψηφίο είναι ο αύξων αριθμός της ομάδας για το υπόψη εξάμηνο.</t>
  </si>
  <si>
    <t>Αριθμητική ένδειξη</t>
  </si>
  <si>
    <t>ΚΩΔ</t>
  </si>
  <si>
    <t>Η αρίθμηση των ομάδων γίνεται με την εξής λογική:</t>
  </si>
  <si>
    <t>Τα μαθήματα μιας ομάδας συμπίπτουν ως προς το χρόνο διεξαγωγής τους (για να είναι εφικτή η υλοποίηση του ωρολογίου προγράμματος κατά τις πρωινές ώρες)</t>
  </si>
  <si>
    <t>Για παράδειγμα μπορεί σε μια κατεύθυνση μπορεί να εμφανίζεται ένα μάθημα από μια ομάδα (οπότε γίνεται υποχρεωτικό), ενώ σε άλλη να εμφανίζονται περισσότερα (οπότε υπάρχει δυνατότητα επιλογής).</t>
  </si>
  <si>
    <t>Το πρώτο ψηφίο του αριθμού κάθε ομάδας αντιστοιχεί στο εξάμηνο (αν η ομάδα εμφανίζεται σε περισσότερα εξάμηνα, τότε είναι το εξάμηνο της πρώτης εμφάνισης).</t>
  </si>
  <si>
    <t>ΕΠΕΞΗΓΗΣΗ ΓΙΑ ΤΙΣ ΟΜΑΔΕΣ ΜΑΘΗΜΑΤΩΝ</t>
  </si>
  <si>
    <t>Οπλισμένο Σκυρόδεμα ΙΙΙ</t>
  </si>
  <si>
    <t>Ιστορία της Αρχιτεκτονικής</t>
  </si>
  <si>
    <t>Υποχρεωτικό-Προσφέρεται και στο 4ο εξάμηνο</t>
  </si>
  <si>
    <t>Υποχρεωτικό-Προσφέρεται και στο 6ο εξάμηνο</t>
  </si>
  <si>
    <t>Υποχρεωτικό-Προσφέρεται και στο 8ο εξάμηνο-περιλαμβάνει 6 κύκλους των 2 εβδομάδων</t>
  </si>
  <si>
    <t>ΟΜΑΔΕΣ ΜΑΘΗΜΑΤΩΝ</t>
  </si>
  <si>
    <t>Οικολογικά Μοντέλα Επιφανειακών Υδάτων</t>
  </si>
  <si>
    <t>Σχεδίαση Τεχνικών Έργων με Η/Υ και Τεχνολογία ΒΙΜ</t>
  </si>
  <si>
    <t>Λογισμός Πολλών Μεταβλητών</t>
  </si>
  <si>
    <t>Στοιχεία Αρχιτεκτονικής</t>
  </si>
  <si>
    <t>Οικονομικά των Κατασκευών</t>
  </si>
  <si>
    <t>Γεωδαιτικές Εφαρμογές</t>
  </si>
  <si>
    <t>Ανάλυση Κύκλου Ζωής Έργων Πολιτικού Μηχανικού</t>
  </si>
  <si>
    <t>Κατασκευή Οδών</t>
  </si>
  <si>
    <t>Σχεδιασμός Μεταφορικών Συστημάτων</t>
  </si>
  <si>
    <t>Υδραυλική Ανοικτών Αγωγών και Ποταμών</t>
  </si>
  <si>
    <t>Εισαγωγή στη Γεφυροποιία</t>
  </si>
  <si>
    <t>Αξιοπιστία και Ανάλυση Διακινδύνευσης Κατασκευών</t>
  </si>
  <si>
    <t>Ανανεώσιμη Ενέργεια και Υδροηλεκτρικά Έργα</t>
  </si>
  <si>
    <t>Τεχνική Γεωλογία</t>
  </si>
  <si>
    <t>Διαχείριση Πλημμυρικού Κινδύνου</t>
  </si>
  <si>
    <t>Ολοκληρωμένο Θέμα Υδραυλικού Σχεδιασμού</t>
  </si>
  <si>
    <t>Εγκαταστάσεις Επεξεργασίας και Διάθεσης Αστικών Αποβλήτων</t>
  </si>
  <si>
    <t>Συνδυασμένες Μεταφορές</t>
  </si>
  <si>
    <t>Ακτομηχανική και Παράκτια Έργα</t>
  </si>
  <si>
    <t>Υπόγεια Ύδατα</t>
  </si>
  <si>
    <t>ΣΥΝΤΟΜΟΓΡΑΦΙΕΣ</t>
  </si>
  <si>
    <t>ΜΑΘΗΜΑΤΑ ΑΝΑ ΤΟΜΕΑ</t>
  </si>
  <si>
    <t>ΑΠΑΣΧΟΛΗΣΗ ΑΙΘΟΥΣΩΝ ΔΙΔΑΣΚΑΛΙΑΣ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</si>
</sst>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1_ \α\π\ό\ #,##0;[Red]\-#,##0"/>
  </numFmts>
  <fonts count="12" x14ac:knownFonts="1"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b/>
      <sz val="10"/>
      <name val="Arial Greek"/>
      <charset val="161"/>
    </font>
    <font>
      <sz val="10"/>
      <name val="Arial Greek"/>
      <charset val="161"/>
    </font>
    <font>
      <sz val="10"/>
      <color rgb="FF000000"/>
      <name val="Arial"/>
      <family val="2"/>
      <charset val="161"/>
    </font>
    <font>
      <sz val="10"/>
      <name val="Arial"/>
      <family val="2"/>
      <charset val="161"/>
    </font>
    <font>
      <sz val="10"/>
      <color rgb="FF000000"/>
      <name val="Arial"/>
      <family val="2"/>
    </font>
    <font>
      <u/>
      <sz val="10"/>
      <color theme="10"/>
      <name val="Arial Greek"/>
      <charset val="161"/>
    </font>
    <font>
      <u/>
      <sz val="10"/>
      <color theme="11"/>
      <name val="Arial Greek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</font>
    <font>
      <b/>
      <sz val="10"/>
      <name val="Arial Greek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ash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4" fillId="0" borderId="0"/>
    <xf numFmtId="0" fontId="9" fillId="0" borderId="0"/>
    <xf numFmtId="0" fontId="1" fillId="0" borderId="0"/>
  </cellStyleXfs>
  <cellXfs count="358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centerContinuous" wrapText="1"/>
    </xf>
    <xf numFmtId="0" fontId="0" fillId="0" borderId="0" xfId="0" applyAlignment="1">
      <alignment horizontal="centerContinuous" vertical="center" wrapText="1"/>
    </xf>
    <xf numFmtId="9" fontId="0" fillId="0" borderId="0" xfId="1" applyFont="1"/>
    <xf numFmtId="0" fontId="0" fillId="0" borderId="0" xfId="0" applyAlignment="1"/>
    <xf numFmtId="0" fontId="0" fillId="0" borderId="0" xfId="0" applyAlignment="1">
      <alignment horizontal="center" vertical="center" textRotation="90" wrapText="1"/>
    </xf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2" xfId="0" applyBorder="1" applyAlignment="1">
      <alignment horizontal="centerContinuous" vertical="center" wrapText="1"/>
    </xf>
    <xf numFmtId="0" fontId="0" fillId="0" borderId="2" xfId="0" applyBorder="1" applyAlignment="1">
      <alignment horizontal="centerContinuous" wrapText="1"/>
    </xf>
    <xf numFmtId="0" fontId="0" fillId="0" borderId="3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Continuous"/>
    </xf>
    <xf numFmtId="0" fontId="0" fillId="0" borderId="14" xfId="0" applyBorder="1"/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 textRotation="90"/>
    </xf>
    <xf numFmtId="0" fontId="5" fillId="3" borderId="1" xfId="0" applyFont="1" applyFill="1" applyBorder="1" applyAlignment="1">
      <alignment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5" fillId="4" borderId="1" xfId="2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5" fillId="0" borderId="0" xfId="0" applyFont="1" applyFill="1"/>
    <xf numFmtId="0" fontId="0" fillId="0" borderId="0" xfId="0" applyFill="1"/>
    <xf numFmtId="2" fontId="5" fillId="0" borderId="0" xfId="0" applyNumberFormat="1" applyFont="1" applyAlignment="1">
      <alignment vertical="center" wrapText="1"/>
    </xf>
    <xf numFmtId="0" fontId="11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18" xfId="0" applyBorder="1"/>
    <xf numFmtId="0" fontId="0" fillId="0" borderId="19" xfId="0" applyBorder="1"/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9" fontId="0" fillId="0" borderId="13" xfId="1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" xfId="0" quotePrefix="1" applyBorder="1" applyAlignment="1">
      <alignment horizontal="center"/>
    </xf>
    <xf numFmtId="0" fontId="0" fillId="0" borderId="0" xfId="0" applyBorder="1" applyAlignment="1">
      <alignment horizontal="centerContinuous" wrapText="1"/>
    </xf>
    <xf numFmtId="0" fontId="0" fillId="0" borderId="0" xfId="0" applyBorder="1" applyAlignment="1">
      <alignment horizontal="center" vertical="center" textRotation="90" wrapText="1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22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2" xfId="0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0" fillId="0" borderId="13" xfId="0" applyBorder="1" applyAlignment="1">
      <alignment vertical="center" textRotation="90" wrapText="1"/>
    </xf>
    <xf numFmtId="0" fontId="0" fillId="0" borderId="24" xfId="0" applyBorder="1" applyAlignment="1">
      <alignment horizontal="center" vertical="center" textRotation="90" wrapText="1"/>
    </xf>
    <xf numFmtId="0" fontId="0" fillId="0" borderId="25" xfId="0" applyBorder="1" applyAlignment="1">
      <alignment horizontal="center"/>
    </xf>
    <xf numFmtId="0" fontId="0" fillId="0" borderId="16" xfId="0" quotePrefix="1" applyBorder="1" applyAlignment="1">
      <alignment horizontal="center"/>
    </xf>
    <xf numFmtId="0" fontId="0" fillId="0" borderId="17" xfId="0" applyBorder="1" applyAlignment="1">
      <alignment horizontal="center"/>
    </xf>
    <xf numFmtId="9" fontId="0" fillId="0" borderId="24" xfId="1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26" xfId="0" applyNumberFormat="1" applyBorder="1" applyAlignment="1">
      <alignment horizontal="center"/>
    </xf>
    <xf numFmtId="0" fontId="0" fillId="0" borderId="27" xfId="0" applyBorder="1"/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 wrapText="1"/>
    </xf>
    <xf numFmtId="0" fontId="10" fillId="5" borderId="1" xfId="2" applyFont="1" applyFill="1" applyBorder="1" applyAlignment="1">
      <alignment horizontal="left" vertical="center" wrapText="1"/>
    </xf>
    <xf numFmtId="0" fontId="10" fillId="5" borderId="1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left" vertical="center" wrapText="1"/>
    </xf>
    <xf numFmtId="0" fontId="5" fillId="4" borderId="1" xfId="2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2" borderId="1" xfId="2" applyFont="1" applyFill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 textRotation="90"/>
    </xf>
    <xf numFmtId="0" fontId="5" fillId="0" borderId="29" xfId="0" applyFont="1" applyBorder="1" applyAlignment="1">
      <alignment vertical="center" wrapText="1"/>
    </xf>
    <xf numFmtId="0" fontId="5" fillId="0" borderId="29" xfId="0" applyFont="1" applyBorder="1" applyAlignment="1">
      <alignment horizontal="center" vertical="center" textRotation="90"/>
    </xf>
    <xf numFmtId="2" fontId="5" fillId="0" borderId="29" xfId="0" applyNumberFormat="1" applyFont="1" applyBorder="1" applyAlignment="1">
      <alignment horizontal="center" vertical="center" textRotation="90" wrapText="1"/>
    </xf>
    <xf numFmtId="0" fontId="5" fillId="0" borderId="30" xfId="0" applyFont="1" applyBorder="1" applyAlignment="1">
      <alignment vertical="center" wrapText="1"/>
    </xf>
    <xf numFmtId="0" fontId="5" fillId="0" borderId="31" xfId="0" applyFont="1" applyBorder="1" applyAlignment="1">
      <alignment horizontal="center" vertical="center" textRotation="90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2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5" borderId="1" xfId="2" applyFont="1" applyFill="1" applyBorder="1" applyAlignment="1">
      <alignment horizontal="left" vertical="center"/>
    </xf>
    <xf numFmtId="165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left" vertical="center"/>
    </xf>
    <xf numFmtId="165" fontId="5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6" borderId="1" xfId="3" applyFont="1" applyFill="1" applyBorder="1" applyAlignment="1">
      <alignment horizontal="left" vertical="center"/>
    </xf>
    <xf numFmtId="0" fontId="5" fillId="6" borderId="1" xfId="3" applyFont="1" applyFill="1" applyBorder="1" applyAlignment="1">
      <alignment horizontal="center" vertical="center"/>
    </xf>
    <xf numFmtId="165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1" xfId="3" applyFont="1" applyFill="1" applyBorder="1" applyAlignment="1">
      <alignment horizontal="left" vertical="center" wrapText="1"/>
    </xf>
    <xf numFmtId="0" fontId="5" fillId="4" borderId="1" xfId="0" applyFont="1" applyFill="1" applyBorder="1"/>
    <xf numFmtId="0" fontId="5" fillId="6" borderId="1" xfId="0" quotePrefix="1" applyFont="1" applyFill="1" applyBorder="1" applyAlignment="1">
      <alignment horizontal="left" vertical="center" wrapText="1"/>
    </xf>
    <xf numFmtId="0" fontId="10" fillId="4" borderId="1" xfId="2" applyFont="1" applyFill="1" applyBorder="1" applyAlignment="1">
      <alignment horizontal="left" vertical="center" wrapText="1"/>
    </xf>
    <xf numFmtId="0" fontId="10" fillId="4" borderId="1" xfId="2" applyFont="1" applyFill="1" applyBorder="1" applyAlignment="1">
      <alignment horizontal="center" vertical="center"/>
    </xf>
    <xf numFmtId="0" fontId="5" fillId="4" borderId="1" xfId="0" quotePrefix="1" applyFont="1" applyFill="1" applyBorder="1" applyAlignment="1">
      <alignment horizontal="left" vertical="center" wrapText="1"/>
    </xf>
    <xf numFmtId="0" fontId="5" fillId="7" borderId="1" xfId="0" quotePrefix="1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vertical="center" wrapText="1"/>
    </xf>
    <xf numFmtId="0" fontId="5" fillId="3" borderId="33" xfId="0" applyFont="1" applyFill="1" applyBorder="1" applyAlignment="1">
      <alignment vertical="center" wrapText="1"/>
    </xf>
    <xf numFmtId="0" fontId="5" fillId="3" borderId="33" xfId="0" applyFont="1" applyFill="1" applyBorder="1" applyAlignment="1">
      <alignment horizontal="center" vertical="center" wrapText="1"/>
    </xf>
    <xf numFmtId="165" fontId="5" fillId="3" borderId="33" xfId="0" applyNumberFormat="1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left" vertical="center" wrapText="1"/>
    </xf>
    <xf numFmtId="0" fontId="5" fillId="3" borderId="34" xfId="0" applyFont="1" applyFill="1" applyBorder="1" applyAlignment="1">
      <alignment vertical="center" wrapText="1"/>
    </xf>
    <xf numFmtId="0" fontId="5" fillId="3" borderId="35" xfId="0" applyFont="1" applyFill="1" applyBorder="1" applyAlignment="1">
      <alignment vertical="center" wrapText="1"/>
    </xf>
    <xf numFmtId="0" fontId="5" fillId="3" borderId="36" xfId="0" applyFont="1" applyFill="1" applyBorder="1" applyAlignment="1">
      <alignment vertical="center" wrapText="1"/>
    </xf>
    <xf numFmtId="0" fontId="5" fillId="3" borderId="36" xfId="0" applyFont="1" applyFill="1" applyBorder="1" applyAlignment="1">
      <alignment horizontal="center" vertical="center" wrapText="1"/>
    </xf>
    <xf numFmtId="165" fontId="5" fillId="3" borderId="36" xfId="0" applyNumberFormat="1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left" vertical="center" wrapText="1"/>
    </xf>
    <xf numFmtId="0" fontId="5" fillId="3" borderId="37" xfId="0" applyFont="1" applyFill="1" applyBorder="1" applyAlignment="1">
      <alignment vertical="center" wrapText="1"/>
    </xf>
    <xf numFmtId="0" fontId="5" fillId="3" borderId="38" xfId="0" applyFont="1" applyFill="1" applyBorder="1" applyAlignment="1">
      <alignment vertical="center" wrapText="1"/>
    </xf>
    <xf numFmtId="0" fontId="5" fillId="3" borderId="39" xfId="0" applyFont="1" applyFill="1" applyBorder="1" applyAlignment="1">
      <alignment vertical="center" wrapText="1"/>
    </xf>
    <xf numFmtId="0" fontId="5" fillId="3" borderId="39" xfId="0" applyFont="1" applyFill="1" applyBorder="1" applyAlignment="1">
      <alignment horizontal="center" vertical="center" wrapText="1"/>
    </xf>
    <xf numFmtId="165" fontId="5" fillId="3" borderId="39" xfId="0" applyNumberFormat="1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left" vertical="center" wrapText="1"/>
    </xf>
    <xf numFmtId="0" fontId="5" fillId="3" borderId="40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vertical="center" wrapText="1"/>
    </xf>
    <xf numFmtId="0" fontId="5" fillId="2" borderId="33" xfId="2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center" vertical="center" wrapText="1"/>
    </xf>
    <xf numFmtId="165" fontId="5" fillId="2" borderId="33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vertical="center" wrapText="1"/>
    </xf>
    <xf numFmtId="0" fontId="5" fillId="2" borderId="35" xfId="0" applyFont="1" applyFill="1" applyBorder="1" applyAlignment="1">
      <alignment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center" vertical="center" wrapText="1"/>
    </xf>
    <xf numFmtId="165" fontId="5" fillId="2" borderId="36" xfId="0" applyNumberFormat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vertical="center" wrapText="1"/>
    </xf>
    <xf numFmtId="0" fontId="5" fillId="2" borderId="38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horizontal="center" vertical="center" wrapText="1"/>
    </xf>
    <xf numFmtId="165" fontId="5" fillId="2" borderId="39" xfId="0" applyNumberFormat="1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vertical="center" wrapText="1"/>
    </xf>
    <xf numFmtId="0" fontId="5" fillId="2" borderId="36" xfId="2" applyFont="1" applyFill="1" applyBorder="1" applyAlignment="1">
      <alignment horizontal="left" vertical="center"/>
    </xf>
    <xf numFmtId="0" fontId="0" fillId="2" borderId="35" xfId="0" applyFill="1" applyBorder="1"/>
    <xf numFmtId="0" fontId="0" fillId="2" borderId="36" xfId="0" applyFill="1" applyBorder="1"/>
    <xf numFmtId="0" fontId="0" fillId="2" borderId="36" xfId="0" applyFill="1" applyBorder="1" applyAlignment="1">
      <alignment horizontal="center"/>
    </xf>
    <xf numFmtId="0" fontId="5" fillId="2" borderId="39" xfId="2" applyFont="1" applyFill="1" applyBorder="1" applyAlignment="1">
      <alignment horizontal="left" vertical="center" wrapText="1"/>
    </xf>
    <xf numFmtId="0" fontId="5" fillId="4" borderId="32" xfId="0" applyFont="1" applyFill="1" applyBorder="1" applyAlignment="1">
      <alignment vertical="center" wrapText="1"/>
    </xf>
    <xf numFmtId="0" fontId="5" fillId="4" borderId="33" xfId="0" applyFont="1" applyFill="1" applyBorder="1" applyAlignment="1">
      <alignment vertical="center" wrapText="1"/>
    </xf>
    <xf numFmtId="0" fontId="5" fillId="4" borderId="33" xfId="0" applyFont="1" applyFill="1" applyBorder="1" applyAlignment="1">
      <alignment horizontal="center" vertical="center" wrapText="1"/>
    </xf>
    <xf numFmtId="165" fontId="5" fillId="4" borderId="33" xfId="0" applyNumberFormat="1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left" vertical="center" wrapText="1"/>
    </xf>
    <xf numFmtId="0" fontId="5" fillId="4" borderId="34" xfId="0" applyFont="1" applyFill="1" applyBorder="1" applyAlignment="1">
      <alignment vertical="center" wrapText="1"/>
    </xf>
    <xf numFmtId="0" fontId="5" fillId="4" borderId="38" xfId="0" applyFont="1" applyFill="1" applyBorder="1" applyAlignment="1">
      <alignment vertical="center" wrapText="1"/>
    </xf>
    <xf numFmtId="0" fontId="5" fillId="4" borderId="39" xfId="0" applyFont="1" applyFill="1" applyBorder="1" applyAlignment="1">
      <alignment vertical="center" wrapText="1"/>
    </xf>
    <xf numFmtId="0" fontId="5" fillId="4" borderId="39" xfId="0" applyFont="1" applyFill="1" applyBorder="1" applyAlignment="1">
      <alignment horizontal="center" vertical="center" wrapText="1"/>
    </xf>
    <xf numFmtId="165" fontId="5" fillId="4" borderId="39" xfId="0" applyNumberFormat="1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left" vertical="center" wrapText="1"/>
    </xf>
    <xf numFmtId="0" fontId="5" fillId="4" borderId="40" xfId="0" applyFont="1" applyFill="1" applyBorder="1" applyAlignment="1">
      <alignment vertical="center" wrapText="1"/>
    </xf>
    <xf numFmtId="0" fontId="5" fillId="7" borderId="32" xfId="0" applyFont="1" applyFill="1" applyBorder="1" applyAlignment="1">
      <alignment vertical="center" wrapText="1"/>
    </xf>
    <xf numFmtId="0" fontId="5" fillId="7" borderId="33" xfId="0" applyFont="1" applyFill="1" applyBorder="1" applyAlignment="1">
      <alignment vertical="center" wrapText="1"/>
    </xf>
    <xf numFmtId="0" fontId="5" fillId="7" borderId="33" xfId="0" applyFont="1" applyFill="1" applyBorder="1" applyAlignment="1">
      <alignment horizontal="center" vertical="center" wrapText="1"/>
    </xf>
    <xf numFmtId="165" fontId="5" fillId="7" borderId="33" xfId="0" applyNumberFormat="1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left" vertical="center" wrapText="1"/>
    </xf>
    <xf numFmtId="0" fontId="5" fillId="7" borderId="34" xfId="0" applyFont="1" applyFill="1" applyBorder="1" applyAlignment="1">
      <alignment vertical="center" wrapText="1"/>
    </xf>
    <xf numFmtId="0" fontId="5" fillId="7" borderId="38" xfId="0" applyFont="1" applyFill="1" applyBorder="1" applyAlignment="1">
      <alignment vertical="center" wrapText="1"/>
    </xf>
    <xf numFmtId="0" fontId="5" fillId="7" borderId="39" xfId="0" applyFont="1" applyFill="1" applyBorder="1" applyAlignment="1">
      <alignment vertical="center" wrapText="1"/>
    </xf>
    <xf numFmtId="0" fontId="5" fillId="7" borderId="39" xfId="0" applyFont="1" applyFill="1" applyBorder="1" applyAlignment="1">
      <alignment horizontal="center" vertical="center" wrapText="1"/>
    </xf>
    <xf numFmtId="165" fontId="5" fillId="7" borderId="39" xfId="0" applyNumberFormat="1" applyFont="1" applyFill="1" applyBorder="1" applyAlignment="1">
      <alignment horizontal="center" vertical="center" wrapText="1"/>
    </xf>
    <xf numFmtId="0" fontId="5" fillId="7" borderId="39" xfId="0" applyFont="1" applyFill="1" applyBorder="1" applyAlignment="1">
      <alignment horizontal="left" vertical="center" wrapText="1"/>
    </xf>
    <xf numFmtId="0" fontId="5" fillId="7" borderId="40" xfId="0" applyFont="1" applyFill="1" applyBorder="1" applyAlignment="1">
      <alignment vertical="center" wrapText="1"/>
    </xf>
    <xf numFmtId="0" fontId="5" fillId="5" borderId="32" xfId="0" applyFont="1" applyFill="1" applyBorder="1" applyAlignment="1">
      <alignment vertical="center" wrapText="1"/>
    </xf>
    <xf numFmtId="0" fontId="5" fillId="5" borderId="33" xfId="0" applyFont="1" applyFill="1" applyBorder="1" applyAlignment="1">
      <alignment vertical="center" wrapText="1"/>
    </xf>
    <xf numFmtId="0" fontId="5" fillId="5" borderId="33" xfId="0" applyFont="1" applyFill="1" applyBorder="1" applyAlignment="1">
      <alignment horizontal="center" vertical="center" wrapText="1"/>
    </xf>
    <xf numFmtId="165" fontId="5" fillId="5" borderId="33" xfId="0" applyNumberFormat="1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left" vertical="center" wrapText="1"/>
    </xf>
    <xf numFmtId="0" fontId="5" fillId="5" borderId="34" xfId="0" applyFont="1" applyFill="1" applyBorder="1" applyAlignment="1">
      <alignment vertical="center" wrapText="1"/>
    </xf>
    <xf numFmtId="0" fontId="5" fillId="5" borderId="35" xfId="0" applyFont="1" applyFill="1" applyBorder="1" applyAlignment="1">
      <alignment vertical="center" wrapText="1"/>
    </xf>
    <xf numFmtId="0" fontId="5" fillId="5" borderId="36" xfId="0" applyFont="1" applyFill="1" applyBorder="1" applyAlignment="1">
      <alignment vertical="center" wrapText="1"/>
    </xf>
    <xf numFmtId="0" fontId="5" fillId="5" borderId="36" xfId="0" applyFont="1" applyFill="1" applyBorder="1" applyAlignment="1">
      <alignment horizontal="center" vertical="center" wrapText="1"/>
    </xf>
    <xf numFmtId="165" fontId="5" fillId="5" borderId="36" xfId="0" applyNumberFormat="1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left" vertical="center" wrapText="1"/>
    </xf>
    <xf numFmtId="0" fontId="5" fillId="5" borderId="37" xfId="0" applyFont="1" applyFill="1" applyBorder="1" applyAlignment="1">
      <alignment vertical="center" wrapText="1"/>
    </xf>
    <xf numFmtId="0" fontId="5" fillId="5" borderId="36" xfId="0" quotePrefix="1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vertical="center" wrapText="1"/>
    </xf>
    <xf numFmtId="0" fontId="5" fillId="5" borderId="39" xfId="0" applyFont="1" applyFill="1" applyBorder="1" applyAlignment="1">
      <alignment vertical="center" wrapText="1"/>
    </xf>
    <xf numFmtId="0" fontId="5" fillId="5" borderId="39" xfId="0" applyFont="1" applyFill="1" applyBorder="1" applyAlignment="1">
      <alignment horizontal="center" vertical="center" wrapText="1"/>
    </xf>
    <xf numFmtId="165" fontId="5" fillId="5" borderId="39" xfId="0" applyNumberFormat="1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left" vertical="center" wrapText="1"/>
    </xf>
    <xf numFmtId="0" fontId="5" fillId="5" borderId="40" xfId="0" applyFont="1" applyFill="1" applyBorder="1" applyAlignment="1">
      <alignment vertical="center" wrapText="1"/>
    </xf>
    <xf numFmtId="0" fontId="5" fillId="5" borderId="33" xfId="2" applyFont="1" applyFill="1" applyBorder="1" applyAlignment="1">
      <alignment horizontal="left" vertical="center" wrapText="1"/>
    </xf>
    <xf numFmtId="0" fontId="5" fillId="5" borderId="36" xfId="2" applyFont="1" applyFill="1" applyBorder="1" applyAlignment="1">
      <alignment horizontal="left" vertical="center" wrapText="1"/>
    </xf>
    <xf numFmtId="0" fontId="5" fillId="5" borderId="36" xfId="0" applyFont="1" applyFill="1" applyBorder="1" applyAlignment="1">
      <alignment horizontal="center" vertical="center"/>
    </xf>
    <xf numFmtId="0" fontId="5" fillId="5" borderId="37" xfId="0" applyFont="1" applyFill="1" applyBorder="1"/>
    <xf numFmtId="0" fontId="5" fillId="5" borderId="39" xfId="2" applyFont="1" applyFill="1" applyBorder="1" applyAlignment="1">
      <alignment horizontal="left" vertical="center"/>
    </xf>
    <xf numFmtId="0" fontId="5" fillId="5" borderId="39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vertical="center" wrapText="1"/>
    </xf>
    <xf numFmtId="0" fontId="5" fillId="4" borderId="36" xfId="0" applyFont="1" applyFill="1" applyBorder="1" applyAlignment="1">
      <alignment vertical="center" wrapText="1"/>
    </xf>
    <xf numFmtId="0" fontId="5" fillId="4" borderId="36" xfId="0" applyFont="1" applyFill="1" applyBorder="1" applyAlignment="1">
      <alignment horizontal="center" vertical="center" wrapText="1"/>
    </xf>
    <xf numFmtId="165" fontId="5" fillId="4" borderId="36" xfId="0" applyNumberFormat="1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left" vertical="center" wrapText="1"/>
    </xf>
    <xf numFmtId="0" fontId="5" fillId="4" borderId="37" xfId="0" applyFont="1" applyFill="1" applyBorder="1"/>
    <xf numFmtId="0" fontId="5" fillId="4" borderId="37" xfId="0" applyFont="1" applyFill="1" applyBorder="1" applyAlignment="1">
      <alignment vertical="center" wrapText="1"/>
    </xf>
    <xf numFmtId="0" fontId="5" fillId="4" borderId="33" xfId="0" applyFont="1" applyFill="1" applyBorder="1" applyAlignment="1">
      <alignment horizontal="left"/>
    </xf>
    <xf numFmtId="0" fontId="5" fillId="4" borderId="33" xfId="2" applyFont="1" applyFill="1" applyBorder="1" applyAlignment="1">
      <alignment horizontal="center" vertical="center"/>
    </xf>
    <xf numFmtId="0" fontId="5" fillId="4" borderId="33" xfId="2" applyFont="1" applyFill="1" applyBorder="1" applyAlignment="1">
      <alignment horizontal="left" vertical="center" wrapText="1"/>
    </xf>
    <xf numFmtId="0" fontId="5" fillId="4" borderId="39" xfId="2" applyFont="1" applyFill="1" applyBorder="1" applyAlignment="1">
      <alignment horizontal="left" vertical="center" wrapText="1"/>
    </xf>
    <xf numFmtId="0" fontId="5" fillId="7" borderId="35" xfId="0" applyFont="1" applyFill="1" applyBorder="1" applyAlignment="1">
      <alignment vertical="center" wrapText="1"/>
    </xf>
    <xf numFmtId="0" fontId="5" fillId="7" borderId="36" xfId="0" applyFont="1" applyFill="1" applyBorder="1" applyAlignment="1">
      <alignment vertical="center" wrapText="1"/>
    </xf>
    <xf numFmtId="0" fontId="5" fillId="7" borderId="36" xfId="0" applyFont="1" applyFill="1" applyBorder="1" applyAlignment="1">
      <alignment horizontal="center" vertical="center" wrapText="1"/>
    </xf>
    <xf numFmtId="165" fontId="5" fillId="7" borderId="36" xfId="0" applyNumberFormat="1" applyFont="1" applyFill="1" applyBorder="1" applyAlignment="1">
      <alignment horizontal="center" vertical="center" wrapText="1"/>
    </xf>
    <xf numFmtId="0" fontId="5" fillId="7" borderId="36" xfId="0" applyFont="1" applyFill="1" applyBorder="1" applyAlignment="1">
      <alignment horizontal="left" vertical="center" wrapText="1"/>
    </xf>
    <xf numFmtId="0" fontId="5" fillId="7" borderId="37" xfId="0" applyFont="1" applyFill="1" applyBorder="1" applyAlignment="1">
      <alignment vertical="center" wrapText="1"/>
    </xf>
    <xf numFmtId="0" fontId="5" fillId="6" borderId="32" xfId="0" applyFont="1" applyFill="1" applyBorder="1" applyAlignment="1">
      <alignment vertical="center" wrapText="1"/>
    </xf>
    <xf numFmtId="0" fontId="5" fillId="6" borderId="33" xfId="0" applyFont="1" applyFill="1" applyBorder="1" applyAlignment="1">
      <alignment vertical="center" wrapText="1"/>
    </xf>
    <xf numFmtId="0" fontId="5" fillId="6" borderId="33" xfId="0" applyFont="1" applyFill="1" applyBorder="1" applyAlignment="1">
      <alignment horizontal="center" vertical="center" wrapText="1"/>
    </xf>
    <xf numFmtId="165" fontId="5" fillId="6" borderId="33" xfId="0" applyNumberFormat="1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left" vertical="center" wrapText="1"/>
    </xf>
    <xf numFmtId="0" fontId="5" fillId="6" borderId="34" xfId="0" applyFont="1" applyFill="1" applyBorder="1" applyAlignment="1">
      <alignment vertical="center" wrapText="1"/>
    </xf>
    <xf numFmtId="0" fontId="5" fillId="6" borderId="35" xfId="0" applyFont="1" applyFill="1" applyBorder="1" applyAlignment="1">
      <alignment vertical="center" wrapText="1"/>
    </xf>
    <xf numFmtId="0" fontId="5" fillId="6" borderId="36" xfId="0" applyFont="1" applyFill="1" applyBorder="1" applyAlignment="1">
      <alignment vertical="center" wrapText="1"/>
    </xf>
    <xf numFmtId="0" fontId="5" fillId="6" borderId="36" xfId="0" applyFont="1" applyFill="1" applyBorder="1" applyAlignment="1">
      <alignment horizontal="center" vertical="center" wrapText="1"/>
    </xf>
    <xf numFmtId="165" fontId="5" fillId="6" borderId="36" xfId="0" applyNumberFormat="1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left" vertical="center" wrapText="1"/>
    </xf>
    <xf numFmtId="0" fontId="5" fillId="6" borderId="37" xfId="0" applyFont="1" applyFill="1" applyBorder="1" applyAlignment="1">
      <alignment vertical="center" wrapText="1"/>
    </xf>
    <xf numFmtId="0" fontId="5" fillId="6" borderId="36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left" vertical="center"/>
    </xf>
    <xf numFmtId="0" fontId="5" fillId="6" borderId="38" xfId="0" applyFont="1" applyFill="1" applyBorder="1" applyAlignment="1">
      <alignment vertical="center" wrapText="1"/>
    </xf>
    <xf numFmtId="0" fontId="5" fillId="6" borderId="39" xfId="0" applyFont="1" applyFill="1" applyBorder="1" applyAlignment="1">
      <alignment vertical="center" wrapText="1"/>
    </xf>
    <xf numFmtId="0" fontId="5" fillId="6" borderId="39" xfId="0" applyFont="1" applyFill="1" applyBorder="1" applyAlignment="1">
      <alignment horizontal="center" vertical="center" wrapText="1"/>
    </xf>
    <xf numFmtId="165" fontId="5" fillId="6" borderId="39" xfId="0" applyNumberFormat="1" applyFont="1" applyFill="1" applyBorder="1" applyAlignment="1">
      <alignment horizontal="center" vertical="center" wrapText="1"/>
    </xf>
    <xf numFmtId="0" fontId="5" fillId="6" borderId="39" xfId="0" applyFont="1" applyFill="1" applyBorder="1" applyAlignment="1">
      <alignment horizontal="left" vertical="center" wrapText="1"/>
    </xf>
    <xf numFmtId="0" fontId="5" fillId="6" borderId="40" xfId="0" applyFont="1" applyFill="1" applyBorder="1" applyAlignment="1">
      <alignment vertical="center" wrapText="1"/>
    </xf>
    <xf numFmtId="0" fontId="5" fillId="5" borderId="33" xfId="2" applyFont="1" applyFill="1" applyBorder="1" applyAlignment="1">
      <alignment horizontal="left" vertical="center"/>
    </xf>
    <xf numFmtId="0" fontId="10" fillId="5" borderId="33" xfId="2" applyFont="1" applyFill="1" applyBorder="1" applyAlignment="1">
      <alignment horizontal="center" vertical="center"/>
    </xf>
    <xf numFmtId="0" fontId="10" fillId="5" borderId="36" xfId="2" applyFont="1" applyFill="1" applyBorder="1" applyAlignment="1">
      <alignment horizontal="left" vertical="center" wrapText="1"/>
    </xf>
    <xf numFmtId="0" fontId="10" fillId="5" borderId="36" xfId="2" applyFont="1" applyFill="1" applyBorder="1" applyAlignment="1">
      <alignment horizontal="center" vertical="center"/>
    </xf>
    <xf numFmtId="0" fontId="6" fillId="5" borderId="36" xfId="2" applyFont="1" applyFill="1" applyBorder="1" applyAlignment="1">
      <alignment horizontal="left" vertical="center" wrapText="1"/>
    </xf>
    <xf numFmtId="0" fontId="10" fillId="5" borderId="36" xfId="2" applyFont="1" applyFill="1" applyBorder="1" applyAlignment="1">
      <alignment horizontal="left" vertical="center"/>
    </xf>
    <xf numFmtId="0" fontId="10" fillId="5" borderId="39" xfId="2" applyFont="1" applyFill="1" applyBorder="1" applyAlignment="1">
      <alignment horizontal="left" vertical="center"/>
    </xf>
    <xf numFmtId="0" fontId="10" fillId="5" borderId="39" xfId="2" applyFont="1" applyFill="1" applyBorder="1" applyAlignment="1">
      <alignment horizontal="center" vertical="center"/>
    </xf>
    <xf numFmtId="0" fontId="5" fillId="5" borderId="39" xfId="0" quotePrefix="1" applyFont="1" applyFill="1" applyBorder="1" applyAlignment="1">
      <alignment horizontal="left" vertical="center" wrapText="1"/>
    </xf>
    <xf numFmtId="0" fontId="10" fillId="5" borderId="33" xfId="2" applyFont="1" applyFill="1" applyBorder="1" applyAlignment="1">
      <alignment horizontal="left" vertical="center"/>
    </xf>
    <xf numFmtId="0" fontId="5" fillId="5" borderId="33" xfId="0" quotePrefix="1" applyFont="1" applyFill="1" applyBorder="1" applyAlignment="1">
      <alignment horizontal="left" vertical="center" wrapText="1"/>
    </xf>
    <xf numFmtId="0" fontId="10" fillId="5" borderId="39" xfId="2" applyFont="1" applyFill="1" applyBorder="1" applyAlignment="1">
      <alignment horizontal="left" vertical="center" wrapText="1"/>
    </xf>
    <xf numFmtId="0" fontId="5" fillId="4" borderId="33" xfId="0" quotePrefix="1" applyFont="1" applyFill="1" applyBorder="1" applyAlignment="1">
      <alignment horizontal="left" vertical="center" wrapText="1"/>
    </xf>
    <xf numFmtId="0" fontId="5" fillId="4" borderId="36" xfId="0" quotePrefix="1" applyFont="1" applyFill="1" applyBorder="1" applyAlignment="1">
      <alignment horizontal="left" vertical="center" wrapText="1"/>
    </xf>
    <xf numFmtId="0" fontId="5" fillId="4" borderId="39" xfId="0" quotePrefix="1" applyFont="1" applyFill="1" applyBorder="1" applyAlignment="1">
      <alignment horizontal="left" vertical="center" wrapText="1"/>
    </xf>
    <xf numFmtId="0" fontId="10" fillId="4" borderId="33" xfId="2" applyFont="1" applyFill="1" applyBorder="1" applyAlignment="1">
      <alignment horizontal="left" vertical="center" wrapText="1"/>
    </xf>
    <xf numFmtId="0" fontId="10" fillId="4" borderId="33" xfId="2" applyFont="1" applyFill="1" applyBorder="1" applyAlignment="1">
      <alignment horizontal="center" vertical="center" wrapText="1"/>
    </xf>
    <xf numFmtId="0" fontId="10" fillId="4" borderId="39" xfId="2" applyFont="1" applyFill="1" applyBorder="1" applyAlignment="1">
      <alignment horizontal="left" vertical="center" wrapText="1"/>
    </xf>
    <xf numFmtId="0" fontId="10" fillId="4" borderId="39" xfId="2" applyFont="1" applyFill="1" applyBorder="1" applyAlignment="1">
      <alignment horizontal="center" vertical="center" wrapText="1"/>
    </xf>
    <xf numFmtId="0" fontId="5" fillId="7" borderId="33" xfId="0" quotePrefix="1" applyFont="1" applyFill="1" applyBorder="1" applyAlignment="1">
      <alignment horizontal="left" vertical="center" wrapText="1"/>
    </xf>
    <xf numFmtId="0" fontId="5" fillId="7" borderId="36" xfId="0" quotePrefix="1" applyFont="1" applyFill="1" applyBorder="1" applyAlignment="1">
      <alignment horizontal="left" vertical="center" wrapText="1"/>
    </xf>
    <xf numFmtId="0" fontId="5" fillId="7" borderId="39" xfId="0" quotePrefix="1" applyFont="1" applyFill="1" applyBorder="1" applyAlignment="1">
      <alignment horizontal="left" vertical="center" wrapText="1"/>
    </xf>
    <xf numFmtId="0" fontId="10" fillId="7" borderId="33" xfId="2" applyFont="1" applyFill="1" applyBorder="1" applyAlignment="1">
      <alignment horizontal="left" vertical="center"/>
    </xf>
    <xf numFmtId="0" fontId="10" fillId="7" borderId="33" xfId="2" applyFont="1" applyFill="1" applyBorder="1" applyAlignment="1">
      <alignment horizontal="center" vertical="center"/>
    </xf>
    <xf numFmtId="0" fontId="10" fillId="7" borderId="36" xfId="2" applyFont="1" applyFill="1" applyBorder="1" applyAlignment="1">
      <alignment horizontal="left" vertical="center"/>
    </xf>
    <xf numFmtId="0" fontId="10" fillId="7" borderId="36" xfId="2" applyFont="1" applyFill="1" applyBorder="1" applyAlignment="1">
      <alignment horizontal="center" vertical="center"/>
    </xf>
    <xf numFmtId="0" fontId="10" fillId="7" borderId="39" xfId="2" applyFont="1" applyFill="1" applyBorder="1" applyAlignment="1">
      <alignment horizontal="left" vertical="center"/>
    </xf>
    <xf numFmtId="0" fontId="10" fillId="7" borderId="39" xfId="2" applyFont="1" applyFill="1" applyBorder="1" applyAlignment="1">
      <alignment horizontal="center" vertical="center"/>
    </xf>
    <xf numFmtId="0" fontId="5" fillId="6" borderId="33" xfId="0" quotePrefix="1" applyFont="1" applyFill="1" applyBorder="1" applyAlignment="1">
      <alignment horizontal="left" vertical="center" wrapText="1"/>
    </xf>
    <xf numFmtId="0" fontId="5" fillId="6" borderId="36" xfId="0" quotePrefix="1" applyFont="1" applyFill="1" applyBorder="1" applyAlignment="1">
      <alignment horizontal="left" vertical="center" wrapText="1"/>
    </xf>
    <xf numFmtId="0" fontId="5" fillId="6" borderId="39" xfId="0" quotePrefix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0" xfId="0" applyFont="1" applyFill="1"/>
    <xf numFmtId="0" fontId="0" fillId="2" borderId="0" xfId="0" applyFill="1"/>
    <xf numFmtId="0" fontId="5" fillId="2" borderId="28" xfId="0" applyFont="1" applyFill="1" applyBorder="1" applyAlignment="1">
      <alignment horizontal="center" vertical="center" textRotation="90"/>
    </xf>
    <xf numFmtId="0" fontId="5" fillId="2" borderId="29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horizontal="center" vertical="center" textRotation="90"/>
    </xf>
    <xf numFmtId="0" fontId="5" fillId="4" borderId="39" xfId="2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vertical="center" wrapText="1"/>
    </xf>
    <xf numFmtId="0" fontId="0" fillId="2" borderId="50" xfId="0" applyFill="1" applyBorder="1"/>
    <xf numFmtId="0" fontId="5" fillId="2" borderId="41" xfId="2" applyFont="1" applyFill="1" applyBorder="1" applyAlignment="1">
      <alignment horizontal="left" vertical="center"/>
    </xf>
    <xf numFmtId="0" fontId="5" fillId="2" borderId="44" xfId="2" applyFont="1" applyFill="1" applyBorder="1" applyAlignment="1">
      <alignment horizontal="left" vertical="center"/>
    </xf>
    <xf numFmtId="0" fontId="0" fillId="2" borderId="44" xfId="0" applyFill="1" applyBorder="1"/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5" fillId="2" borderId="47" xfId="2" applyFont="1" applyFill="1" applyBorder="1" applyAlignment="1">
      <alignment horizontal="left" vertical="center" wrapText="1"/>
    </xf>
    <xf numFmtId="0" fontId="5" fillId="2" borderId="41" xfId="2" applyFont="1" applyFill="1" applyBorder="1" applyAlignment="1">
      <alignment horizontal="left" vertical="center" wrapText="1"/>
    </xf>
    <xf numFmtId="0" fontId="5" fillId="2" borderId="44" xfId="2" applyFont="1" applyFill="1" applyBorder="1" applyAlignment="1">
      <alignment horizontal="left" vertical="center" wrapText="1"/>
    </xf>
    <xf numFmtId="0" fontId="5" fillId="2" borderId="46" xfId="0" applyFont="1" applyFill="1" applyBorder="1" applyAlignment="1">
      <alignment horizontal="center" vertical="center"/>
    </xf>
    <xf numFmtId="0" fontId="5" fillId="2" borderId="47" xfId="2" applyFont="1" applyFill="1" applyBorder="1" applyAlignment="1">
      <alignment horizontal="left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left"/>
    </xf>
    <xf numFmtId="0" fontId="5" fillId="2" borderId="42" xfId="2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left" vertical="center" wrapText="1"/>
    </xf>
    <xf numFmtId="0" fontId="5" fillId="2" borderId="48" xfId="2" applyFont="1" applyFill="1" applyBorder="1" applyAlignment="1">
      <alignment horizontal="center" vertical="center"/>
    </xf>
    <xf numFmtId="0" fontId="10" fillId="2" borderId="42" xfId="2" applyFont="1" applyFill="1" applyBorder="1" applyAlignment="1">
      <alignment horizontal="center" vertical="center"/>
    </xf>
    <xf numFmtId="0" fontId="10" fillId="2" borderId="44" xfId="2" applyFont="1" applyFill="1" applyBorder="1" applyAlignment="1">
      <alignment horizontal="left" vertical="center" wrapText="1"/>
    </xf>
    <xf numFmtId="0" fontId="10" fillId="2" borderId="45" xfId="2" applyFont="1" applyFill="1" applyBorder="1" applyAlignment="1">
      <alignment horizontal="center" vertical="center"/>
    </xf>
    <xf numFmtId="0" fontId="6" fillId="2" borderId="44" xfId="2" applyFont="1" applyFill="1" applyBorder="1" applyAlignment="1">
      <alignment horizontal="left" vertical="center" wrapText="1"/>
    </xf>
    <xf numFmtId="0" fontId="10" fillId="2" borderId="44" xfId="2" applyFont="1" applyFill="1" applyBorder="1" applyAlignment="1">
      <alignment horizontal="left" vertical="center"/>
    </xf>
    <xf numFmtId="0" fontId="10" fillId="2" borderId="47" xfId="2" applyFont="1" applyFill="1" applyBorder="1" applyAlignment="1">
      <alignment horizontal="left" vertical="center"/>
    </xf>
    <xf numFmtId="0" fontId="10" fillId="2" borderId="48" xfId="2" applyFont="1" applyFill="1" applyBorder="1" applyAlignment="1">
      <alignment horizontal="center" vertical="center"/>
    </xf>
    <xf numFmtId="0" fontId="10" fillId="2" borderId="41" xfId="2" applyFont="1" applyFill="1" applyBorder="1" applyAlignment="1">
      <alignment horizontal="left" vertical="center"/>
    </xf>
    <xf numFmtId="0" fontId="0" fillId="0" borderId="50" xfId="0" applyBorder="1"/>
    <xf numFmtId="0" fontId="0" fillId="2" borderId="41" xfId="0" applyFill="1" applyBorder="1"/>
    <xf numFmtId="0" fontId="5" fillId="2" borderId="42" xfId="0" applyFont="1" applyFill="1" applyBorder="1" applyAlignment="1">
      <alignment horizontal="center" vertical="center"/>
    </xf>
    <xf numFmtId="0" fontId="0" fillId="0" borderId="47" xfId="0" applyBorder="1" applyAlignment="1">
      <alignment horizontal="left" vertical="center" wrapText="1"/>
    </xf>
    <xf numFmtId="0" fontId="5" fillId="0" borderId="48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0" fillId="2" borderId="41" xfId="2" applyFont="1" applyFill="1" applyBorder="1" applyAlignment="1">
      <alignment horizontal="left" vertical="center" wrapText="1"/>
    </xf>
    <xf numFmtId="0" fontId="10" fillId="2" borderId="42" xfId="2" applyFont="1" applyFill="1" applyBorder="1" applyAlignment="1">
      <alignment horizontal="center" vertical="center" wrapText="1"/>
    </xf>
    <xf numFmtId="0" fontId="10" fillId="2" borderId="47" xfId="2" applyFont="1" applyFill="1" applyBorder="1" applyAlignment="1">
      <alignment horizontal="left" vertical="center" wrapText="1"/>
    </xf>
    <xf numFmtId="0" fontId="10" fillId="2" borderId="48" xfId="2" applyFont="1" applyFill="1" applyBorder="1" applyAlignment="1">
      <alignment horizontal="center" vertical="center" wrapText="1"/>
    </xf>
    <xf numFmtId="0" fontId="11" fillId="0" borderId="27" xfId="0" applyFont="1" applyBorder="1"/>
    <xf numFmtId="0" fontId="11" fillId="0" borderId="0" xfId="0" applyFont="1" applyBorder="1"/>
    <xf numFmtId="0" fontId="0" fillId="0" borderId="0" xfId="0" applyNumberFormat="1"/>
    <xf numFmtId="0" fontId="0" fillId="0" borderId="0" xfId="0" applyAlignment="1">
      <alignment horizontal="left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7" xfId="0" applyBorder="1" applyAlignment="1">
      <alignment horizontal="center" wrapText="1"/>
    </xf>
  </cellXfs>
  <cellStyles count="10">
    <cellStyle name="Followed Hyperlink" xfId="5" builtinId="9" hidden="1"/>
    <cellStyle name="Hyperlink" xfId="4" builtinId="8" hidden="1"/>
    <cellStyle name="Normal" xfId="0" builtinId="0"/>
    <cellStyle name="Normal 2" xfId="2"/>
    <cellStyle name="Normal 3" xfId="3"/>
    <cellStyle name="Normal 3 2" xfId="7"/>
    <cellStyle name="Normal 4" xfId="6"/>
    <cellStyle name="Normal 4 2" xfId="9"/>
    <cellStyle name="Normal 5" xfId="8"/>
    <cellStyle name="Percent" xfId="1" builtinId="5"/>
  </cellStyles>
  <dxfs count="1"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H8" sqref="H8"/>
    </sheetView>
  </sheetViews>
  <sheetFormatPr defaultColWidth="8.7109375" defaultRowHeight="12.75" x14ac:dyDescent="0.2"/>
  <cols>
    <col min="1" max="1" width="4.7109375" customWidth="1"/>
    <col min="2" max="2" width="44.28515625" customWidth="1"/>
    <col min="3" max="3" width="36" customWidth="1"/>
  </cols>
  <sheetData>
    <row r="1" spans="1:4" x14ac:dyDescent="0.2">
      <c r="A1" s="351" t="s">
        <v>240</v>
      </c>
      <c r="B1" s="88"/>
      <c r="C1" s="88"/>
    </row>
    <row r="2" spans="1:4" x14ac:dyDescent="0.2">
      <c r="A2" s="352"/>
      <c r="B2" s="11"/>
      <c r="C2" s="11"/>
    </row>
    <row r="3" spans="1:4" x14ac:dyDescent="0.2">
      <c r="A3" s="54" t="s">
        <v>208</v>
      </c>
      <c r="B3" s="54" t="s">
        <v>166</v>
      </c>
      <c r="C3" s="101" t="s">
        <v>207</v>
      </c>
    </row>
    <row r="4" spans="1:4" x14ac:dyDescent="0.2">
      <c r="A4" s="11" t="s">
        <v>167</v>
      </c>
      <c r="B4" s="11" t="s">
        <v>180</v>
      </c>
      <c r="C4" s="47">
        <v>0</v>
      </c>
    </row>
    <row r="5" spans="1:4" x14ac:dyDescent="0.2">
      <c r="A5" s="11" t="s">
        <v>170</v>
      </c>
      <c r="B5" s="11" t="s">
        <v>181</v>
      </c>
      <c r="C5" s="47">
        <v>1</v>
      </c>
    </row>
    <row r="6" spans="1:4" x14ac:dyDescent="0.2">
      <c r="A6" s="11" t="s">
        <v>171</v>
      </c>
      <c r="B6" s="11" t="s">
        <v>182</v>
      </c>
      <c r="C6" s="47">
        <v>2</v>
      </c>
    </row>
    <row r="7" spans="1:4" x14ac:dyDescent="0.2">
      <c r="A7" s="11" t="s">
        <v>172</v>
      </c>
      <c r="B7" s="11" t="s">
        <v>183</v>
      </c>
      <c r="C7" s="47">
        <v>3</v>
      </c>
    </row>
    <row r="8" spans="1:4" x14ac:dyDescent="0.2">
      <c r="A8" s="53" t="s">
        <v>173</v>
      </c>
      <c r="B8" s="53" t="s">
        <v>184</v>
      </c>
      <c r="C8" s="100">
        <v>4</v>
      </c>
    </row>
    <row r="9" spans="1:4" ht="13.5" thickBot="1" x14ac:dyDescent="0.25"/>
    <row r="10" spans="1:4" ht="12.95" customHeight="1" thickBot="1" x14ac:dyDescent="0.25">
      <c r="A10" s="54" t="s">
        <v>208</v>
      </c>
      <c r="B10" s="21" t="s">
        <v>0</v>
      </c>
      <c r="C10" s="21" t="s">
        <v>185</v>
      </c>
      <c r="D10" s="1"/>
    </row>
    <row r="11" spans="1:4" ht="12.95" customHeight="1" x14ac:dyDescent="0.2">
      <c r="A11" s="19" t="s">
        <v>150</v>
      </c>
      <c r="B11" s="20" t="s">
        <v>54</v>
      </c>
      <c r="C11" s="20" t="s">
        <v>164</v>
      </c>
      <c r="D11" s="3"/>
    </row>
    <row r="12" spans="1:4" ht="12.95" customHeight="1" x14ac:dyDescent="0.2">
      <c r="A12" s="19" t="s">
        <v>151</v>
      </c>
      <c r="B12" s="20" t="s">
        <v>165</v>
      </c>
      <c r="C12" s="20" t="s">
        <v>55</v>
      </c>
      <c r="D12" s="1"/>
    </row>
    <row r="13" spans="1:4" ht="12.95" customHeight="1" x14ac:dyDescent="0.2">
      <c r="A13" s="19" t="s">
        <v>152</v>
      </c>
      <c r="B13" s="20" t="s">
        <v>49</v>
      </c>
      <c r="C13" s="20" t="s">
        <v>47</v>
      </c>
      <c r="D13" s="1"/>
    </row>
    <row r="14" spans="1:4" ht="12.95" customHeight="1" x14ac:dyDescent="0.2">
      <c r="A14" s="19" t="s">
        <v>153</v>
      </c>
      <c r="B14" s="20" t="s">
        <v>46</v>
      </c>
      <c r="C14" s="20" t="s">
        <v>47</v>
      </c>
      <c r="D14" s="1"/>
    </row>
    <row r="15" spans="1:4" ht="12.95" customHeight="1" x14ac:dyDescent="0.2">
      <c r="A15" s="19" t="s">
        <v>154</v>
      </c>
      <c r="B15" s="20" t="s">
        <v>51</v>
      </c>
      <c r="C15" s="20" t="s">
        <v>164</v>
      </c>
      <c r="D15" s="1"/>
    </row>
    <row r="16" spans="1:4" ht="12.95" customHeight="1" x14ac:dyDescent="0.2">
      <c r="A16" s="19" t="s">
        <v>155</v>
      </c>
      <c r="B16" s="20" t="s">
        <v>48</v>
      </c>
      <c r="C16" s="20" t="s">
        <v>47</v>
      </c>
      <c r="D16" s="1"/>
    </row>
    <row r="17" spans="1:4" ht="12.95" customHeight="1" x14ac:dyDescent="0.2">
      <c r="A17" s="19" t="s">
        <v>156</v>
      </c>
      <c r="B17" s="20" t="s">
        <v>53</v>
      </c>
      <c r="C17" s="20" t="s">
        <v>164</v>
      </c>
      <c r="D17" s="1"/>
    </row>
    <row r="18" spans="1:4" ht="12.95" customHeight="1" x14ac:dyDescent="0.2">
      <c r="A18" s="14" t="s">
        <v>157</v>
      </c>
      <c r="B18" s="8" t="s">
        <v>158</v>
      </c>
      <c r="C18" s="20"/>
      <c r="D18" s="1"/>
    </row>
    <row r="19" spans="1:4" ht="12.95" customHeight="1" x14ac:dyDescent="0.2">
      <c r="A19" s="19" t="s">
        <v>159</v>
      </c>
      <c r="B19" s="20" t="s">
        <v>50</v>
      </c>
      <c r="C19" s="20" t="s">
        <v>47</v>
      </c>
      <c r="D19" s="1"/>
    </row>
    <row r="20" spans="1:4" ht="12.95" customHeight="1" x14ac:dyDescent="0.2">
      <c r="A20" s="19" t="s">
        <v>160</v>
      </c>
      <c r="B20" s="49" t="s">
        <v>56</v>
      </c>
      <c r="C20" s="51" t="s">
        <v>57</v>
      </c>
      <c r="D20" s="1"/>
    </row>
    <row r="21" spans="1:4" ht="12.95" customHeight="1" x14ac:dyDescent="0.2">
      <c r="A21" s="48" t="s">
        <v>161</v>
      </c>
      <c r="B21" t="s">
        <v>162</v>
      </c>
      <c r="C21" s="20" t="s">
        <v>47</v>
      </c>
      <c r="D21" s="1"/>
    </row>
    <row r="22" spans="1:4" ht="12.95" customHeight="1" thickBot="1" x14ac:dyDescent="0.25">
      <c r="A22" s="22" t="s">
        <v>163</v>
      </c>
      <c r="B22" s="50" t="s">
        <v>52</v>
      </c>
      <c r="C22" s="50" t="s">
        <v>164</v>
      </c>
      <c r="D22" s="1"/>
    </row>
    <row r="23" spans="1:4" x14ac:dyDescent="0.2">
      <c r="D23" s="1"/>
    </row>
    <row r="24" spans="1:4" x14ac:dyDescent="0.2">
      <c r="A24" s="54" t="s">
        <v>208</v>
      </c>
      <c r="B24" s="54" t="s">
        <v>179</v>
      </c>
    </row>
    <row r="25" spans="1:4" x14ac:dyDescent="0.2">
      <c r="A25" s="27" t="s">
        <v>171</v>
      </c>
      <c r="B25" s="25" t="s">
        <v>186</v>
      </c>
    </row>
    <row r="26" spans="1:4" x14ac:dyDescent="0.2">
      <c r="A26" t="s">
        <v>178</v>
      </c>
      <c r="B26" t="s">
        <v>187</v>
      </c>
    </row>
    <row r="27" spans="1:4" x14ac:dyDescent="0.2">
      <c r="A27" t="s">
        <v>176</v>
      </c>
      <c r="B27" t="s">
        <v>188</v>
      </c>
    </row>
    <row r="28" spans="1:4" x14ac:dyDescent="0.2">
      <c r="A28" s="53" t="s">
        <v>177</v>
      </c>
      <c r="B28" s="53" t="s">
        <v>189</v>
      </c>
    </row>
    <row r="30" spans="1:4" ht="13.35" customHeight="1" x14ac:dyDescent="0.2">
      <c r="A30" s="354" t="s">
        <v>213</v>
      </c>
      <c r="B30" s="354"/>
      <c r="C30" s="354"/>
    </row>
    <row r="31" spans="1:4" ht="26.1" customHeight="1" x14ac:dyDescent="0.2">
      <c r="A31" s="354" t="s">
        <v>210</v>
      </c>
      <c r="B31" s="354"/>
      <c r="C31" s="354"/>
    </row>
    <row r="32" spans="1:4" ht="15" customHeight="1" x14ac:dyDescent="0.2">
      <c r="A32" s="354" t="s">
        <v>203</v>
      </c>
      <c r="B32" s="354"/>
      <c r="C32" s="354"/>
    </row>
    <row r="33" spans="1:3" ht="27" customHeight="1" x14ac:dyDescent="0.2">
      <c r="A33" s="99"/>
      <c r="B33" s="354" t="s">
        <v>204</v>
      </c>
      <c r="C33" s="354"/>
    </row>
    <row r="34" spans="1:3" ht="42" customHeight="1" x14ac:dyDescent="0.2">
      <c r="A34" s="99"/>
      <c r="B34" s="354" t="s">
        <v>211</v>
      </c>
      <c r="C34" s="354"/>
    </row>
    <row r="35" spans="1:3" x14ac:dyDescent="0.2">
      <c r="A35" s="354" t="s">
        <v>209</v>
      </c>
      <c r="B35" s="354"/>
      <c r="C35" s="354"/>
    </row>
    <row r="36" spans="1:3" ht="30" customHeight="1" x14ac:dyDescent="0.2">
      <c r="A36" s="99"/>
      <c r="B36" s="354" t="s">
        <v>212</v>
      </c>
      <c r="C36" s="354"/>
    </row>
    <row r="37" spans="1:3" ht="26.25" customHeight="1" x14ac:dyDescent="0.2">
      <c r="A37" s="99"/>
      <c r="B37" s="354" t="s">
        <v>205</v>
      </c>
      <c r="C37" s="354"/>
    </row>
    <row r="38" spans="1:3" x14ac:dyDescent="0.2">
      <c r="A38" s="99"/>
      <c r="B38" s="354" t="s">
        <v>206</v>
      </c>
      <c r="C38" s="354"/>
    </row>
  </sheetData>
  <sortState ref="A2:C13">
    <sortCondition ref="A2"/>
  </sortState>
  <mergeCells count="9">
    <mergeCell ref="A35:C35"/>
    <mergeCell ref="B36:C36"/>
    <mergeCell ref="B38:C38"/>
    <mergeCell ref="B37:C37"/>
    <mergeCell ref="A30:C30"/>
    <mergeCell ref="A32:C32"/>
    <mergeCell ref="A31:C31"/>
    <mergeCell ref="B33:C33"/>
    <mergeCell ref="B34:C34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4"/>
  <sheetViews>
    <sheetView zoomScaleNormal="100" zoomScalePageLayoutView="115" workbookViewId="0">
      <selection activeCell="AT51" sqref="AT51"/>
    </sheetView>
  </sheetViews>
  <sheetFormatPr defaultColWidth="4.7109375" defaultRowHeight="12.75" x14ac:dyDescent="0.2"/>
  <cols>
    <col min="3" max="3" width="4.7109375" customWidth="1"/>
    <col min="4" max="4" width="6.5703125" customWidth="1"/>
    <col min="5" max="5" width="5.5703125" customWidth="1"/>
    <col min="6" max="8" width="4.7109375" hidden="1" customWidth="1"/>
    <col min="10" max="10" width="5.5703125" customWidth="1"/>
    <col min="11" max="13" width="4.7109375" hidden="1" customWidth="1"/>
    <col min="14" max="14" width="6.42578125" customWidth="1"/>
    <col min="15" max="15" width="5.7109375" customWidth="1"/>
    <col min="16" max="18" width="4.7109375" hidden="1" customWidth="1"/>
    <col min="19" max="19" width="5.5703125" customWidth="1"/>
    <col min="20" max="20" width="5.28515625" customWidth="1"/>
    <col min="21" max="23" width="4.7109375" hidden="1" customWidth="1"/>
    <col min="24" max="24" width="5.28515625" customWidth="1"/>
    <col min="25" max="25" width="5.42578125" customWidth="1"/>
    <col min="27" max="27" width="5.42578125" customWidth="1"/>
    <col min="29" max="30" width="6.5703125" customWidth="1"/>
    <col min="31" max="31" width="5.7109375" customWidth="1"/>
    <col min="32" max="32" width="5.42578125" customWidth="1"/>
  </cols>
  <sheetData>
    <row r="1" spans="1:37" ht="20.45" customHeight="1" x14ac:dyDescent="0.2">
      <c r="A1" s="55" t="s">
        <v>191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</row>
    <row r="2" spans="1:37" ht="20.45" customHeight="1" thickBot="1" x14ac:dyDescent="0.25">
      <c r="AK2" s="17"/>
    </row>
    <row r="3" spans="1:37" s="1" customFormat="1" ht="52.35" customHeight="1" x14ac:dyDescent="0.2">
      <c r="A3" s="73"/>
      <c r="B3" s="71"/>
      <c r="C3" s="71"/>
      <c r="D3" s="12" t="s">
        <v>31</v>
      </c>
      <c r="E3" s="13"/>
      <c r="F3" s="71"/>
      <c r="G3" s="71"/>
      <c r="H3" s="71"/>
      <c r="I3" s="12" t="s">
        <v>32</v>
      </c>
      <c r="J3" s="13"/>
      <c r="K3" s="71"/>
      <c r="L3" s="71"/>
      <c r="M3" s="71"/>
      <c r="N3" s="12" t="s">
        <v>202</v>
      </c>
      <c r="O3" s="13"/>
      <c r="P3" s="71"/>
      <c r="Q3" s="71"/>
      <c r="R3" s="71"/>
      <c r="S3" s="12" t="s">
        <v>33</v>
      </c>
      <c r="T3" s="13"/>
      <c r="U3" s="71"/>
      <c r="V3" s="71"/>
      <c r="W3" s="71"/>
      <c r="X3" s="12" t="s">
        <v>34</v>
      </c>
      <c r="Y3" s="13"/>
      <c r="Z3" s="12" t="s">
        <v>35</v>
      </c>
      <c r="AA3" s="13"/>
      <c r="AB3" s="355" t="s">
        <v>36</v>
      </c>
      <c r="AC3" s="356"/>
      <c r="AD3" s="66"/>
      <c r="AE3" s="4" t="s">
        <v>37</v>
      </c>
      <c r="AF3" s="3"/>
      <c r="AG3" s="4" t="s">
        <v>38</v>
      </c>
      <c r="AH3" s="4"/>
    </row>
    <row r="4" spans="1:37" ht="80.650000000000006" customHeight="1" thickBot="1" x14ac:dyDescent="0.25">
      <c r="A4" s="77" t="s">
        <v>4</v>
      </c>
      <c r="B4" s="78" t="str">
        <f>Αναλυτικό!E2</f>
        <v>ΚΑΤΕΥΘΥΝΣΗ</v>
      </c>
      <c r="C4" s="78" t="s">
        <v>179</v>
      </c>
      <c r="D4" s="78" t="s">
        <v>39</v>
      </c>
      <c r="E4" s="78" t="s">
        <v>8</v>
      </c>
      <c r="F4" s="79" t="str">
        <f>A4</f>
        <v>ΕΞΑΜΗΝΟ</v>
      </c>
      <c r="G4" s="79" t="s">
        <v>166</v>
      </c>
      <c r="H4" s="79" t="s">
        <v>179</v>
      </c>
      <c r="I4" s="78" t="s">
        <v>39</v>
      </c>
      <c r="J4" s="78" t="s">
        <v>8</v>
      </c>
      <c r="K4" s="79" t="str">
        <f>F4</f>
        <v>ΕΞΑΜΗΝΟ</v>
      </c>
      <c r="L4" s="79" t="s">
        <v>166</v>
      </c>
      <c r="M4" s="79" t="str">
        <f>H4</f>
        <v>ΤΥΠΟΣ</v>
      </c>
      <c r="N4" s="78" t="s">
        <v>39</v>
      </c>
      <c r="O4" s="78" t="s">
        <v>8</v>
      </c>
      <c r="P4" s="79" t="str">
        <f>K4</f>
        <v>ΕΞΑΜΗΝΟ</v>
      </c>
      <c r="Q4" s="79" t="str">
        <f>B4</f>
        <v>ΚΑΤΕΥΘΥΝΣΗ</v>
      </c>
      <c r="R4" s="79" t="str">
        <f>M4</f>
        <v>ΤΥΠΟΣ</v>
      </c>
      <c r="S4" s="78" t="s">
        <v>39</v>
      </c>
      <c r="T4" s="78" t="s">
        <v>8</v>
      </c>
      <c r="U4" s="79" t="str">
        <f>P4</f>
        <v>ΕΞΑΜΗΝΟ</v>
      </c>
      <c r="V4" s="79" t="s">
        <v>166</v>
      </c>
      <c r="W4" s="79" t="str">
        <f>R4</f>
        <v>ΤΥΠΟΣ</v>
      </c>
      <c r="X4" s="78" t="str">
        <f>S4</f>
        <v>ΜΑΘΗΜΑΤΑ</v>
      </c>
      <c r="Y4" s="78" t="str">
        <f>T4</f>
        <v>ΩΡΕΣ</v>
      </c>
      <c r="Z4" s="78" t="str">
        <f t="shared" ref="Z4:AH4" si="0">X4</f>
        <v>ΜΑΘΗΜΑΤΑ</v>
      </c>
      <c r="AA4" s="78" t="str">
        <f t="shared" si="0"/>
        <v>ΩΡΕΣ</v>
      </c>
      <c r="AB4" s="78" t="str">
        <f t="shared" si="0"/>
        <v>ΜΑΘΗΜΑΤΑ</v>
      </c>
      <c r="AC4" s="80" t="str">
        <f t="shared" si="0"/>
        <v>ΩΡΕΣ</v>
      </c>
      <c r="AD4" s="67"/>
      <c r="AE4" s="7" t="str">
        <f>AB4</f>
        <v>ΜΑΘΗΜΑΤΑ</v>
      </c>
      <c r="AF4" s="7" t="str">
        <f>AC4</f>
        <v>ΩΡΕΣ</v>
      </c>
      <c r="AG4" s="7" t="str">
        <f t="shared" si="0"/>
        <v>ΜΑΘΗΜΑΤΑ</v>
      </c>
      <c r="AH4" s="7" t="str">
        <f t="shared" si="0"/>
        <v>ΩΡΕΣ</v>
      </c>
    </row>
    <row r="5" spans="1:37" ht="13.5" thickTop="1" x14ac:dyDescent="0.2">
      <c r="A5" s="75">
        <v>1</v>
      </c>
      <c r="B5" s="57" t="s">
        <v>167</v>
      </c>
      <c r="C5" s="57"/>
      <c r="D5" s="57">
        <f>DSUM(lessons,Αναλυτικό!$N$2,A4:B5)</f>
        <v>6</v>
      </c>
      <c r="E5" s="57">
        <f>DSUM(lessons,$E$4,A4:B5)</f>
        <v>21</v>
      </c>
      <c r="F5" s="57">
        <f>$A5</f>
        <v>1</v>
      </c>
      <c r="G5" s="57"/>
      <c r="H5" s="57" t="s">
        <v>171</v>
      </c>
      <c r="I5" s="57">
        <f>DSUM(lessons,Αναλυτικό!$N$2,F4:H5)</f>
        <v>5</v>
      </c>
      <c r="J5" s="57">
        <f>DSUM(lessons,$E$4,F4:H5)</f>
        <v>18</v>
      </c>
      <c r="K5" s="57">
        <f>$A5</f>
        <v>1</v>
      </c>
      <c r="L5" s="57"/>
      <c r="M5" s="57" t="s">
        <v>178</v>
      </c>
      <c r="N5" s="57">
        <f>DSUM(lessons,Αναλυτικό!$N$2,K4:M5)</f>
        <v>1</v>
      </c>
      <c r="O5" s="57">
        <f>DSUM(lessons,$E$4,K4:M5)</f>
        <v>3</v>
      </c>
      <c r="P5" s="57">
        <f>$A5</f>
        <v>1</v>
      </c>
      <c r="Q5" s="57"/>
      <c r="R5" s="57" t="s">
        <v>176</v>
      </c>
      <c r="S5" s="57">
        <f>DSUM(lessons,Αναλυτικό!$N$2,P4:R5)</f>
        <v>0</v>
      </c>
      <c r="T5" s="57">
        <f>DSUM(lessons,$E$4,P4:R5)</f>
        <v>0</v>
      </c>
      <c r="U5" s="57">
        <f>$A5</f>
        <v>1</v>
      </c>
      <c r="V5" s="57"/>
      <c r="W5" s="57" t="s">
        <v>177</v>
      </c>
      <c r="X5" s="57">
        <f>DSUM(lessons,Αναλυτικό!$N$2,U4:W5)</f>
        <v>0</v>
      </c>
      <c r="Y5" s="57">
        <f>DSUM(lessons,$E$4,U4:W5)</f>
        <v>0</v>
      </c>
      <c r="Z5" s="57">
        <f>I5+N5</f>
        <v>6</v>
      </c>
      <c r="AA5" s="57">
        <f>J5+O5</f>
        <v>21</v>
      </c>
      <c r="AB5" s="57">
        <f>S5+X5</f>
        <v>0</v>
      </c>
      <c r="AC5" s="76">
        <f>T5+Y5</f>
        <v>0</v>
      </c>
      <c r="AD5" s="68"/>
      <c r="AE5">
        <f>Z5+AB5</f>
        <v>6</v>
      </c>
      <c r="AF5">
        <f>AA5+AC5</f>
        <v>21</v>
      </c>
      <c r="AG5">
        <f>AE5-D5</f>
        <v>0</v>
      </c>
      <c r="AH5">
        <f>AF5-E5</f>
        <v>0</v>
      </c>
    </row>
    <row r="6" spans="1:37" hidden="1" x14ac:dyDescent="0.2">
      <c r="A6" s="74" t="str">
        <f>A$4</f>
        <v>ΕΞΑΜΗΝΟ</v>
      </c>
      <c r="B6" s="56" t="str">
        <f>B$4</f>
        <v>ΚΑΤΕΥΘΥΝΣΗ</v>
      </c>
      <c r="C6" s="56"/>
      <c r="D6" s="56"/>
      <c r="E6" s="56"/>
      <c r="F6" s="56" t="str">
        <f>F$4</f>
        <v>ΕΞΑΜΗΝΟ</v>
      </c>
      <c r="G6" s="56" t="str">
        <f>$G$4</f>
        <v>ΚΑΤΕΥΘΥΝΣΗ</v>
      </c>
      <c r="H6" s="56" t="str">
        <f>H$4</f>
        <v>ΤΥΠΟΣ</v>
      </c>
      <c r="I6" s="56"/>
      <c r="J6" s="56"/>
      <c r="K6" s="56" t="str">
        <f>K$4</f>
        <v>ΕΞΑΜΗΝΟ</v>
      </c>
      <c r="L6" s="56" t="str">
        <f>$G$4</f>
        <v>ΚΑΤΕΥΘΥΝΣΗ</v>
      </c>
      <c r="M6" s="56" t="str">
        <f>M$4</f>
        <v>ΤΥΠΟΣ</v>
      </c>
      <c r="N6" s="56"/>
      <c r="O6" s="56"/>
      <c r="P6" s="56" t="str">
        <f>P$4</f>
        <v>ΕΞΑΜΗΝΟ</v>
      </c>
      <c r="Q6" s="56" t="str">
        <f>Q$4</f>
        <v>ΚΑΤΕΥΘΥΝΣΗ</v>
      </c>
      <c r="R6" s="56" t="str">
        <f>R$4</f>
        <v>ΤΥΠΟΣ</v>
      </c>
      <c r="S6" s="56"/>
      <c r="T6" s="56"/>
      <c r="U6" s="56" t="str">
        <f t="shared" ref="U6:W16" si="1">U$4</f>
        <v>ΕΞΑΜΗΝΟ</v>
      </c>
      <c r="V6" s="56" t="str">
        <f>V$4</f>
        <v>ΚΑΤΕΥΘΥΝΣΗ</v>
      </c>
      <c r="W6" s="56" t="str">
        <f t="shared" si="1"/>
        <v>ΤΥΠΟΣ</v>
      </c>
      <c r="X6" s="56"/>
      <c r="Y6" s="56"/>
      <c r="Z6" s="56"/>
      <c r="AA6" s="56"/>
      <c r="AB6" s="56"/>
      <c r="AC6" s="72"/>
      <c r="AD6" s="68"/>
    </row>
    <row r="7" spans="1:37" ht="14.1" customHeight="1" x14ac:dyDescent="0.2">
      <c r="A7" s="74">
        <v>2</v>
      </c>
      <c r="B7" s="56" t="s">
        <v>167</v>
      </c>
      <c r="C7" s="56"/>
      <c r="D7" s="56">
        <f>DSUM(lessons,Αναλυτικό!$N$2,A6:B7)</f>
        <v>6</v>
      </c>
      <c r="E7" s="56">
        <f>DSUM(lessons,$E$4,A6:B7)</f>
        <v>22</v>
      </c>
      <c r="F7" s="56">
        <f>$A7</f>
        <v>2</v>
      </c>
      <c r="G7" s="56"/>
      <c r="H7" s="56" t="s">
        <v>171</v>
      </c>
      <c r="I7" s="56">
        <f>DSUM(lessons,Αναλυτικό!$N$2,F6:H7)</f>
        <v>5</v>
      </c>
      <c r="J7" s="56">
        <f>DSUM(lessons,$E$4,F6:H7)</f>
        <v>19</v>
      </c>
      <c r="K7" s="56">
        <f>$A7</f>
        <v>2</v>
      </c>
      <c r="L7" s="56"/>
      <c r="M7" s="56" t="s">
        <v>178</v>
      </c>
      <c r="N7" s="56">
        <f>DSUM(lessons,Αναλυτικό!$N$2,K6:M7)</f>
        <v>1</v>
      </c>
      <c r="O7" s="56">
        <f>DSUM(lessons,$E$4,K6:M7)</f>
        <v>3</v>
      </c>
      <c r="P7" s="56">
        <f>$A7</f>
        <v>2</v>
      </c>
      <c r="Q7" s="56"/>
      <c r="R7" s="56" t="s">
        <v>176</v>
      </c>
      <c r="S7" s="56">
        <f>DSUM(lessons,Αναλυτικό!$N$2,P6:R7)</f>
        <v>0</v>
      </c>
      <c r="T7" s="56">
        <f>DSUM(lessons,$E$4,P6:R7)</f>
        <v>0</v>
      </c>
      <c r="U7" s="56">
        <f>$A7</f>
        <v>2</v>
      </c>
      <c r="V7" s="56"/>
      <c r="W7" s="56" t="s">
        <v>177</v>
      </c>
      <c r="X7" s="56">
        <f>DSUM(lessons,Αναλυτικό!$N$2,U6:W7)</f>
        <v>0</v>
      </c>
      <c r="Y7" s="56">
        <f>DSUM(lessons,$E$4,U6:W7)</f>
        <v>0</v>
      </c>
      <c r="Z7" s="56">
        <f>I7+N7</f>
        <v>6</v>
      </c>
      <c r="AA7" s="56">
        <f>J7+O7</f>
        <v>22</v>
      </c>
      <c r="AB7" s="56">
        <f>S7+X7</f>
        <v>0</v>
      </c>
      <c r="AC7" s="72">
        <f>T7+Y7</f>
        <v>0</v>
      </c>
      <c r="AD7" s="68"/>
      <c r="AE7">
        <f>Z7+AB7</f>
        <v>6</v>
      </c>
      <c r="AF7">
        <f>AA7+AC7</f>
        <v>22</v>
      </c>
      <c r="AG7">
        <f>AE7-D7</f>
        <v>0</v>
      </c>
      <c r="AH7">
        <f>AF7-E7</f>
        <v>0</v>
      </c>
    </row>
    <row r="8" spans="1:37" hidden="1" x14ac:dyDescent="0.2">
      <c r="A8" s="74" t="str">
        <f>A$4</f>
        <v>ΕΞΑΜΗΝΟ</v>
      </c>
      <c r="B8" s="56" t="str">
        <f t="shared" ref="B8:B16" si="2">B$4</f>
        <v>ΚΑΤΕΥΘΥΝΣΗ</v>
      </c>
      <c r="C8" s="56"/>
      <c r="D8" s="56"/>
      <c r="E8" s="56"/>
      <c r="F8" s="56" t="str">
        <f>F$4</f>
        <v>ΕΞΑΜΗΝΟ</v>
      </c>
      <c r="G8" s="56" t="str">
        <f>$G$4</f>
        <v>ΚΑΤΕΥΘΥΝΣΗ</v>
      </c>
      <c r="H8" s="56" t="str">
        <f>H$4</f>
        <v>ΤΥΠΟΣ</v>
      </c>
      <c r="I8" s="56"/>
      <c r="J8" s="56"/>
      <c r="K8" s="56" t="str">
        <f>K$4</f>
        <v>ΕΞΑΜΗΝΟ</v>
      </c>
      <c r="L8" s="56" t="str">
        <f>$G$4</f>
        <v>ΚΑΤΕΥΘΥΝΣΗ</v>
      </c>
      <c r="M8" s="56" t="str">
        <f>M$4</f>
        <v>ΤΥΠΟΣ</v>
      </c>
      <c r="N8" s="56"/>
      <c r="O8" s="56"/>
      <c r="P8" s="56" t="str">
        <f>P$4</f>
        <v>ΕΞΑΜΗΝΟ</v>
      </c>
      <c r="Q8" s="56" t="str">
        <f>Q$4</f>
        <v>ΚΑΤΕΥΘΥΝΣΗ</v>
      </c>
      <c r="R8" s="56" t="str">
        <f>R$4</f>
        <v>ΤΥΠΟΣ</v>
      </c>
      <c r="S8" s="56"/>
      <c r="T8" s="56"/>
      <c r="U8" s="56" t="str">
        <f t="shared" si="1"/>
        <v>ΕΞΑΜΗΝΟ</v>
      </c>
      <c r="V8" s="56" t="str">
        <f>V$4</f>
        <v>ΚΑΤΕΥΘΥΝΣΗ</v>
      </c>
      <c r="W8" s="56" t="str">
        <f t="shared" si="1"/>
        <v>ΤΥΠΟΣ</v>
      </c>
      <c r="X8" s="56"/>
      <c r="Y8" s="56"/>
      <c r="Z8" s="56"/>
      <c r="AA8" s="56"/>
      <c r="AB8" s="56"/>
      <c r="AC8" s="72"/>
      <c r="AD8" s="68"/>
    </row>
    <row r="9" spans="1:37" x14ac:dyDescent="0.2">
      <c r="A9" s="74">
        <v>3</v>
      </c>
      <c r="B9" s="56" t="s">
        <v>167</v>
      </c>
      <c r="C9" s="56"/>
      <c r="D9" s="56">
        <f>DSUM(lessons,Αναλυτικό!$N$2,A8:B9)</f>
        <v>6</v>
      </c>
      <c r="E9" s="56">
        <f>DSUM(lessons,$E$4,A8:B9)</f>
        <v>21</v>
      </c>
      <c r="F9" s="56">
        <f>$A9</f>
        <v>3</v>
      </c>
      <c r="G9" s="56"/>
      <c r="H9" s="56" t="s">
        <v>171</v>
      </c>
      <c r="I9" s="56">
        <f>DSUM(lessons,Αναλυτικό!$N$2,F8:H9)</f>
        <v>6</v>
      </c>
      <c r="J9" s="56">
        <f>DSUM(lessons,$E$4,F8:H9)</f>
        <v>21</v>
      </c>
      <c r="K9" s="56">
        <f>$A9</f>
        <v>3</v>
      </c>
      <c r="L9" s="56"/>
      <c r="M9" s="56" t="s">
        <v>178</v>
      </c>
      <c r="N9" s="56">
        <f>DSUM(lessons,Αναλυτικό!$N$2,K8:M9)</f>
        <v>0</v>
      </c>
      <c r="O9" s="56">
        <f>DSUM(lessons,$E$4,K8:M9)</f>
        <v>0</v>
      </c>
      <c r="P9" s="56">
        <f>$A9</f>
        <v>3</v>
      </c>
      <c r="Q9" s="56"/>
      <c r="R9" s="56" t="s">
        <v>176</v>
      </c>
      <c r="S9" s="56">
        <f>DSUM(lessons,Αναλυτικό!$N$2,P8:R9)</f>
        <v>0</v>
      </c>
      <c r="T9" s="56">
        <f>DSUM(lessons,$E$4,P8:R9)</f>
        <v>0</v>
      </c>
      <c r="U9" s="56">
        <f>$A9</f>
        <v>3</v>
      </c>
      <c r="V9" s="56"/>
      <c r="W9" s="56" t="s">
        <v>177</v>
      </c>
      <c r="X9" s="56">
        <f>DSUM(lessons,Αναλυτικό!$N$2,U8:W9)</f>
        <v>0</v>
      </c>
      <c r="Y9" s="56">
        <f>DSUM(lessons,$E$4,U8:W9)</f>
        <v>0</v>
      </c>
      <c r="Z9" s="56">
        <f>I9+N9</f>
        <v>6</v>
      </c>
      <c r="AA9" s="56">
        <f>J9+O9</f>
        <v>21</v>
      </c>
      <c r="AB9" s="56">
        <f>S9+X9</f>
        <v>0</v>
      </c>
      <c r="AC9" s="72">
        <f>T9+Y9</f>
        <v>0</v>
      </c>
      <c r="AD9" s="68"/>
      <c r="AE9">
        <f>Z9+AB9</f>
        <v>6</v>
      </c>
      <c r="AF9">
        <f>AA9+AC9</f>
        <v>21</v>
      </c>
      <c r="AG9">
        <f>AE9-D9</f>
        <v>0</v>
      </c>
      <c r="AH9">
        <f>AF9-E9</f>
        <v>0</v>
      </c>
    </row>
    <row r="10" spans="1:37" hidden="1" x14ac:dyDescent="0.2">
      <c r="A10" s="74" t="str">
        <f>A$4</f>
        <v>ΕΞΑΜΗΝΟ</v>
      </c>
      <c r="B10" s="56" t="str">
        <f t="shared" si="2"/>
        <v>ΚΑΤΕΥΘΥΝΣΗ</v>
      </c>
      <c r="C10" s="56"/>
      <c r="D10" s="56"/>
      <c r="E10" s="56"/>
      <c r="F10" s="56" t="str">
        <f>F$4</f>
        <v>ΕΞΑΜΗΝΟ</v>
      </c>
      <c r="G10" s="56" t="str">
        <f>$G$4</f>
        <v>ΚΑΤΕΥΘΥΝΣΗ</v>
      </c>
      <c r="H10" s="56" t="str">
        <f>H$4</f>
        <v>ΤΥΠΟΣ</v>
      </c>
      <c r="I10" s="56"/>
      <c r="J10" s="56"/>
      <c r="K10" s="56" t="str">
        <f>K$4</f>
        <v>ΕΞΑΜΗΝΟ</v>
      </c>
      <c r="L10" s="56" t="str">
        <f>$G$4</f>
        <v>ΚΑΤΕΥΘΥΝΣΗ</v>
      </c>
      <c r="M10" s="56" t="str">
        <f>M$4</f>
        <v>ΤΥΠΟΣ</v>
      </c>
      <c r="N10" s="56"/>
      <c r="O10" s="56"/>
      <c r="P10" s="56" t="str">
        <f>P$4</f>
        <v>ΕΞΑΜΗΝΟ</v>
      </c>
      <c r="Q10" s="56" t="str">
        <f>Q$4</f>
        <v>ΚΑΤΕΥΘΥΝΣΗ</v>
      </c>
      <c r="R10" s="56" t="str">
        <f>R$4</f>
        <v>ΤΥΠΟΣ</v>
      </c>
      <c r="S10" s="56"/>
      <c r="T10" s="56"/>
      <c r="U10" s="56" t="str">
        <f t="shared" si="1"/>
        <v>ΕΞΑΜΗΝΟ</v>
      </c>
      <c r="V10" s="56" t="str">
        <f>V$4</f>
        <v>ΚΑΤΕΥΘΥΝΣΗ</v>
      </c>
      <c r="W10" s="56" t="str">
        <f t="shared" si="1"/>
        <v>ΤΥΠΟΣ</v>
      </c>
      <c r="X10" s="56"/>
      <c r="Y10" s="56"/>
      <c r="Z10" s="56"/>
      <c r="AA10" s="56"/>
      <c r="AB10" s="56"/>
      <c r="AC10" s="72"/>
      <c r="AD10" s="68"/>
    </row>
    <row r="11" spans="1:37" x14ac:dyDescent="0.2">
      <c r="A11" s="74">
        <v>4</v>
      </c>
      <c r="B11" s="56" t="s">
        <v>167</v>
      </c>
      <c r="C11" s="56"/>
      <c r="D11" s="56">
        <f>DSUM(lessons,Αναλυτικό!$N$2,A10:B11)</f>
        <v>6</v>
      </c>
      <c r="E11" s="56">
        <f>DSUM(lessons,$E$4,A10:B11)</f>
        <v>23.000000000000007</v>
      </c>
      <c r="F11" s="56">
        <f>$A11</f>
        <v>4</v>
      </c>
      <c r="G11" s="56"/>
      <c r="H11" s="56" t="s">
        <v>171</v>
      </c>
      <c r="I11" s="56">
        <f>DSUM(lessons,Αναλυτικό!$N$2,F10:H11)</f>
        <v>5</v>
      </c>
      <c r="J11" s="56">
        <f>DSUM(lessons,$E$4,F10:H11)</f>
        <v>20</v>
      </c>
      <c r="K11" s="56">
        <f>$A11</f>
        <v>4</v>
      </c>
      <c r="L11" s="56"/>
      <c r="M11" s="56" t="s">
        <v>178</v>
      </c>
      <c r="N11" s="56">
        <f>DSUM(lessons,Αναλυτικό!$N$2,K10:M11)</f>
        <v>1</v>
      </c>
      <c r="O11" s="56">
        <f>DSUM(lessons,$E$4,K10:M11)</f>
        <v>3</v>
      </c>
      <c r="P11" s="56">
        <f>$A11</f>
        <v>4</v>
      </c>
      <c r="Q11" s="56"/>
      <c r="R11" s="56" t="s">
        <v>176</v>
      </c>
      <c r="S11" s="56">
        <f>DSUM(lessons,Αναλυτικό!$N$2,P10:R11)</f>
        <v>0</v>
      </c>
      <c r="T11" s="56">
        <f>DSUM(lessons,$E$4,P10:R11)</f>
        <v>0</v>
      </c>
      <c r="U11" s="56">
        <f>$A11</f>
        <v>4</v>
      </c>
      <c r="V11" s="56"/>
      <c r="W11" s="56" t="s">
        <v>177</v>
      </c>
      <c r="X11" s="56">
        <f>DSUM(lessons,Αναλυτικό!$N$2,U10:W11)</f>
        <v>0</v>
      </c>
      <c r="Y11" s="56">
        <f>DSUM(lessons,$E$4,U10:W11)</f>
        <v>0</v>
      </c>
      <c r="Z11" s="56">
        <f>I11+N11</f>
        <v>6</v>
      </c>
      <c r="AA11" s="56">
        <f>J11+O11</f>
        <v>23</v>
      </c>
      <c r="AB11" s="56">
        <f>S11+X11</f>
        <v>0</v>
      </c>
      <c r="AC11" s="72">
        <f>T11+Y11</f>
        <v>0</v>
      </c>
      <c r="AD11" s="68"/>
      <c r="AE11">
        <f>Z11+AB11</f>
        <v>6</v>
      </c>
      <c r="AF11">
        <f>AA11+AC11</f>
        <v>23</v>
      </c>
      <c r="AG11">
        <f>AE11-D11</f>
        <v>0</v>
      </c>
      <c r="AH11">
        <f>AF11-E11</f>
        <v>0</v>
      </c>
    </row>
    <row r="12" spans="1:37" hidden="1" x14ac:dyDescent="0.2">
      <c r="A12" s="74" t="str">
        <f>A$4</f>
        <v>ΕΞΑΜΗΝΟ</v>
      </c>
      <c r="B12" s="56" t="str">
        <f t="shared" si="2"/>
        <v>ΚΑΤΕΥΘΥΝΣΗ</v>
      </c>
      <c r="C12" s="56"/>
      <c r="D12" s="56"/>
      <c r="E12" s="56"/>
      <c r="F12" s="56" t="str">
        <f>F$4</f>
        <v>ΕΞΑΜΗΝΟ</v>
      </c>
      <c r="G12" s="56" t="str">
        <f>$G$4</f>
        <v>ΚΑΤΕΥΘΥΝΣΗ</v>
      </c>
      <c r="H12" s="56" t="str">
        <f>H$4</f>
        <v>ΤΥΠΟΣ</v>
      </c>
      <c r="I12" s="56"/>
      <c r="J12" s="56"/>
      <c r="K12" s="56" t="str">
        <f>K$4</f>
        <v>ΕΞΑΜΗΝΟ</v>
      </c>
      <c r="L12" s="56" t="str">
        <f>$G$4</f>
        <v>ΚΑΤΕΥΘΥΝΣΗ</v>
      </c>
      <c r="M12" s="56" t="str">
        <f>M$4</f>
        <v>ΤΥΠΟΣ</v>
      </c>
      <c r="N12" s="56"/>
      <c r="O12" s="56"/>
      <c r="P12" s="56" t="str">
        <f>P$4</f>
        <v>ΕΞΑΜΗΝΟ</v>
      </c>
      <c r="Q12" s="56" t="str">
        <f>Q$4</f>
        <v>ΚΑΤΕΥΘΥΝΣΗ</v>
      </c>
      <c r="R12" s="56" t="str">
        <f>R$4</f>
        <v>ΤΥΠΟΣ</v>
      </c>
      <c r="S12" s="56"/>
      <c r="T12" s="56"/>
      <c r="U12" s="56" t="str">
        <f t="shared" si="1"/>
        <v>ΕΞΑΜΗΝΟ</v>
      </c>
      <c r="V12" s="56" t="str">
        <f>V$4</f>
        <v>ΚΑΤΕΥΘΥΝΣΗ</v>
      </c>
      <c r="W12" s="56" t="str">
        <f t="shared" si="1"/>
        <v>ΤΥΠΟΣ</v>
      </c>
      <c r="X12" s="56"/>
      <c r="Y12" s="56"/>
      <c r="Z12" s="56"/>
      <c r="AA12" s="56"/>
      <c r="AB12" s="56"/>
      <c r="AC12" s="72"/>
      <c r="AD12" s="68"/>
    </row>
    <row r="13" spans="1:37" x14ac:dyDescent="0.2">
      <c r="A13" s="74">
        <v>5</v>
      </c>
      <c r="B13" s="56" t="s">
        <v>167</v>
      </c>
      <c r="C13" s="56"/>
      <c r="D13" s="56">
        <f>DSUM(lessons,Αναλυτικό!$N$2,A12:B13)</f>
        <v>6</v>
      </c>
      <c r="E13" s="56">
        <f>DSUM(lessons,$E$4,A12:B13)</f>
        <v>22.000000000000007</v>
      </c>
      <c r="F13" s="56">
        <f>$A13</f>
        <v>5</v>
      </c>
      <c r="G13" s="56"/>
      <c r="H13" s="56" t="s">
        <v>171</v>
      </c>
      <c r="I13" s="56">
        <f>DSUM(lessons,Αναλυτικό!$N$2,F12:H13)</f>
        <v>5</v>
      </c>
      <c r="J13" s="56">
        <f>DSUM(lessons,$E$4,F12:H13)</f>
        <v>19</v>
      </c>
      <c r="K13" s="56">
        <f>$A13</f>
        <v>5</v>
      </c>
      <c r="L13" s="56"/>
      <c r="M13" s="56" t="s">
        <v>178</v>
      </c>
      <c r="N13" s="56">
        <f>DSUM(lessons,Αναλυτικό!$N$2,K12:M13)</f>
        <v>1</v>
      </c>
      <c r="O13" s="56">
        <f>DSUM(lessons,$E$4,K12:M13)</f>
        <v>3</v>
      </c>
      <c r="P13" s="56">
        <f>$A13</f>
        <v>5</v>
      </c>
      <c r="Q13" s="56"/>
      <c r="R13" s="56" t="s">
        <v>176</v>
      </c>
      <c r="S13" s="56">
        <f>DSUM(lessons,Αναλυτικό!$N$2,P12:R13)</f>
        <v>0</v>
      </c>
      <c r="T13" s="56">
        <f>DSUM(lessons,$E$4,P12:R13)</f>
        <v>0</v>
      </c>
      <c r="U13" s="56">
        <f>$A13</f>
        <v>5</v>
      </c>
      <c r="V13" s="56"/>
      <c r="W13" s="56" t="s">
        <v>177</v>
      </c>
      <c r="X13" s="56">
        <f>DSUM(lessons,Αναλυτικό!$N$2,U12:W13)</f>
        <v>0</v>
      </c>
      <c r="Y13" s="56">
        <f>DSUM(lessons,$E$4,U12:W13)</f>
        <v>0</v>
      </c>
      <c r="Z13" s="56">
        <f>I13+N13</f>
        <v>6</v>
      </c>
      <c r="AA13" s="56">
        <f>J13+O13</f>
        <v>22</v>
      </c>
      <c r="AB13" s="56">
        <f>S13+X13</f>
        <v>0</v>
      </c>
      <c r="AC13" s="72">
        <f>T13+Y13</f>
        <v>0</v>
      </c>
      <c r="AD13" s="68"/>
      <c r="AE13">
        <f>Z13+AB13</f>
        <v>6</v>
      </c>
      <c r="AF13">
        <f>AA13+AC13</f>
        <v>22</v>
      </c>
      <c r="AG13">
        <f>AE13-D13</f>
        <v>0</v>
      </c>
      <c r="AH13">
        <f>AF13-E13</f>
        <v>0</v>
      </c>
    </row>
    <row r="14" spans="1:37" hidden="1" x14ac:dyDescent="0.2">
      <c r="A14" s="74" t="str">
        <f>A$4</f>
        <v>ΕΞΑΜΗΝΟ</v>
      </c>
      <c r="B14" s="56" t="str">
        <f t="shared" si="2"/>
        <v>ΚΑΤΕΥΘΥΝΣΗ</v>
      </c>
      <c r="C14" s="56"/>
      <c r="D14" s="56"/>
      <c r="E14" s="56"/>
      <c r="F14" s="56" t="str">
        <f>F$4</f>
        <v>ΕΞΑΜΗΝΟ</v>
      </c>
      <c r="G14" s="56" t="str">
        <f>$G$4</f>
        <v>ΚΑΤΕΥΘΥΝΣΗ</v>
      </c>
      <c r="H14" s="56" t="str">
        <f>H$4</f>
        <v>ΤΥΠΟΣ</v>
      </c>
      <c r="I14" s="56"/>
      <c r="J14" s="56"/>
      <c r="K14" s="56" t="str">
        <f>K$4</f>
        <v>ΕΞΑΜΗΝΟ</v>
      </c>
      <c r="L14" s="56" t="str">
        <f>$G$4</f>
        <v>ΚΑΤΕΥΘΥΝΣΗ</v>
      </c>
      <c r="M14" s="56" t="str">
        <f>M$4</f>
        <v>ΤΥΠΟΣ</v>
      </c>
      <c r="N14" s="56"/>
      <c r="O14" s="56"/>
      <c r="P14" s="56" t="str">
        <f>P$4</f>
        <v>ΕΞΑΜΗΝΟ</v>
      </c>
      <c r="Q14" s="56" t="str">
        <f>Q$4</f>
        <v>ΚΑΤΕΥΘΥΝΣΗ</v>
      </c>
      <c r="R14" s="56" t="str">
        <f>R$4</f>
        <v>ΤΥΠΟΣ</v>
      </c>
      <c r="S14" s="56"/>
      <c r="T14" s="56"/>
      <c r="U14" s="56" t="str">
        <f t="shared" si="1"/>
        <v>ΕΞΑΜΗΝΟ</v>
      </c>
      <c r="V14" s="56" t="str">
        <f>V$4</f>
        <v>ΚΑΤΕΥΘΥΝΣΗ</v>
      </c>
      <c r="W14" s="56" t="str">
        <f t="shared" si="1"/>
        <v>ΤΥΠΟΣ</v>
      </c>
      <c r="X14" s="56"/>
      <c r="Y14" s="56"/>
      <c r="Z14" s="56"/>
      <c r="AA14" s="56"/>
      <c r="AB14" s="56"/>
      <c r="AC14" s="72"/>
      <c r="AD14" s="68"/>
    </row>
    <row r="15" spans="1:37" x14ac:dyDescent="0.2">
      <c r="A15" s="74">
        <v>6</v>
      </c>
      <c r="B15" s="56" t="s">
        <v>167</v>
      </c>
      <c r="C15" s="56"/>
      <c r="D15" s="56">
        <f>DSUM(lessons,Αναλυτικό!$N$2,A14:B15)</f>
        <v>6</v>
      </c>
      <c r="E15" s="56">
        <f>DSUM(lessons,$E$4,A14:B15)</f>
        <v>24</v>
      </c>
      <c r="F15" s="56">
        <f>$A15</f>
        <v>6</v>
      </c>
      <c r="G15" s="56"/>
      <c r="H15" s="56" t="s">
        <v>171</v>
      </c>
      <c r="I15" s="56">
        <f>DSUM(lessons,Αναλυτικό!$N$2,F14:H15)</f>
        <v>6</v>
      </c>
      <c r="J15" s="56">
        <f>DSUM(lessons,$E$4,F14:H15)</f>
        <v>24</v>
      </c>
      <c r="K15" s="56">
        <f>$A15</f>
        <v>6</v>
      </c>
      <c r="L15" s="56"/>
      <c r="M15" s="56" t="s">
        <v>178</v>
      </c>
      <c r="N15" s="56">
        <f>DSUM(lessons,Αναλυτικό!$N$2,K14:M15)</f>
        <v>0</v>
      </c>
      <c r="O15" s="56">
        <f>DSUM(lessons,$E$4,K14:M15)</f>
        <v>0</v>
      </c>
      <c r="P15" s="56">
        <f>$A15</f>
        <v>6</v>
      </c>
      <c r="Q15" s="56"/>
      <c r="R15" s="56" t="s">
        <v>176</v>
      </c>
      <c r="S15" s="56">
        <f>DSUM(lessons,Αναλυτικό!$N$2,P14:R15)</f>
        <v>0</v>
      </c>
      <c r="T15" s="56">
        <f>DSUM(lessons,$E$4,P14:R15)</f>
        <v>0</v>
      </c>
      <c r="U15" s="56">
        <f>$A15</f>
        <v>6</v>
      </c>
      <c r="V15" s="56"/>
      <c r="W15" s="56" t="s">
        <v>177</v>
      </c>
      <c r="X15" s="56">
        <f>DSUM(lessons,Αναλυτικό!$N$2,U14:W15)</f>
        <v>0</v>
      </c>
      <c r="Y15" s="56">
        <f>DSUM(lessons,$E$4,U14:W15)</f>
        <v>0</v>
      </c>
      <c r="Z15" s="56">
        <f>I15+N15</f>
        <v>6</v>
      </c>
      <c r="AA15" s="56">
        <f>J15+O15</f>
        <v>24</v>
      </c>
      <c r="AB15" s="56">
        <f>S15+X15</f>
        <v>0</v>
      </c>
      <c r="AC15" s="72">
        <f>T15+Y15</f>
        <v>0</v>
      </c>
      <c r="AD15" s="68"/>
      <c r="AE15">
        <f>Z15+AB15</f>
        <v>6</v>
      </c>
      <c r="AF15">
        <f>AA15+AC15</f>
        <v>24</v>
      </c>
      <c r="AG15">
        <f>AE15-D15</f>
        <v>0</v>
      </c>
      <c r="AH15">
        <f>AF15-E15</f>
        <v>0</v>
      </c>
    </row>
    <row r="16" spans="1:37" hidden="1" x14ac:dyDescent="0.2">
      <c r="A16" s="74" t="str">
        <f>A$4</f>
        <v>ΕΞΑΜΗΝΟ</v>
      </c>
      <c r="B16" s="56" t="str">
        <f t="shared" si="2"/>
        <v>ΚΑΤΕΥΘΥΝΣΗ</v>
      </c>
      <c r="C16" s="56"/>
      <c r="D16" s="56"/>
      <c r="E16" s="56"/>
      <c r="F16" s="56" t="str">
        <f>F$4</f>
        <v>ΕΞΑΜΗΝΟ</v>
      </c>
      <c r="G16" s="56" t="str">
        <f>$G$4</f>
        <v>ΚΑΤΕΥΘΥΝΣΗ</v>
      </c>
      <c r="H16" s="56" t="str">
        <f>H$4</f>
        <v>ΤΥΠΟΣ</v>
      </c>
      <c r="I16" s="56"/>
      <c r="J16" s="56"/>
      <c r="K16" s="56" t="str">
        <f>K$4</f>
        <v>ΕΞΑΜΗΝΟ</v>
      </c>
      <c r="L16" s="56" t="str">
        <f>$G$4</f>
        <v>ΚΑΤΕΥΘΥΝΣΗ</v>
      </c>
      <c r="M16" s="56" t="str">
        <f>M$4</f>
        <v>ΤΥΠΟΣ</v>
      </c>
      <c r="N16" s="56"/>
      <c r="O16" s="56"/>
      <c r="P16" s="56" t="str">
        <f>P$4</f>
        <v>ΕΞΑΜΗΝΟ</v>
      </c>
      <c r="Q16" s="56" t="str">
        <f>Q$4</f>
        <v>ΚΑΤΕΥΘΥΝΣΗ</v>
      </c>
      <c r="R16" s="56" t="str">
        <f>R$4</f>
        <v>ΤΥΠΟΣ</v>
      </c>
      <c r="S16" s="56"/>
      <c r="T16" s="56"/>
      <c r="U16" s="56" t="str">
        <f t="shared" si="1"/>
        <v>ΕΞΑΜΗΝΟ</v>
      </c>
      <c r="V16" s="56" t="str">
        <f>V$4</f>
        <v>ΚΑΤΕΥΘΥΝΣΗ</v>
      </c>
      <c r="W16" s="56" t="str">
        <f t="shared" si="1"/>
        <v>ΤΥΠΟΣ</v>
      </c>
      <c r="X16" s="56"/>
      <c r="Y16" s="56"/>
      <c r="Z16" s="56"/>
      <c r="AA16" s="56"/>
      <c r="AB16" s="56"/>
      <c r="AC16" s="72"/>
      <c r="AD16" s="68"/>
    </row>
    <row r="17" spans="1:34" x14ac:dyDescent="0.2">
      <c r="A17" s="74">
        <v>7</v>
      </c>
      <c r="B17" s="56" t="s">
        <v>170</v>
      </c>
      <c r="C17" s="56"/>
      <c r="D17" s="56">
        <f>DSUM(lessons,Αναλυτικό!$N$2,A16:B18)</f>
        <v>7</v>
      </c>
      <c r="E17" s="56">
        <f>DSUM(lessons,$E$4,A16:B18)</f>
        <v>25</v>
      </c>
      <c r="F17" s="56">
        <f>A17</f>
        <v>7</v>
      </c>
      <c r="G17" s="56" t="str">
        <f>B17</f>
        <v>Δ</v>
      </c>
      <c r="H17" s="65" t="s">
        <v>190</v>
      </c>
      <c r="I17" s="56">
        <f>DSUM(lessons,Αναλυτικό!$N$2,F16:H18)</f>
        <v>4</v>
      </c>
      <c r="J17" s="56">
        <f>DSUM(lessons,$E$4,F16:H18)</f>
        <v>13</v>
      </c>
      <c r="K17" s="56">
        <f>A17</f>
        <v>7</v>
      </c>
      <c r="L17" s="56" t="str">
        <f>B17</f>
        <v>Δ</v>
      </c>
      <c r="M17" s="56" t="s">
        <v>178</v>
      </c>
      <c r="N17" s="56">
        <f>DSUM(lessons,Αναλυτικό!$N$2,K16:M18)</f>
        <v>0</v>
      </c>
      <c r="O17" s="56">
        <f>DSUM(lessons,$E$4,K16:M18)</f>
        <v>0</v>
      </c>
      <c r="P17" s="56">
        <f>K17</f>
        <v>7</v>
      </c>
      <c r="Q17" s="56" t="str">
        <f>L17</f>
        <v>Δ</v>
      </c>
      <c r="R17" s="56" t="s">
        <v>176</v>
      </c>
      <c r="S17" s="56">
        <f>DSUM(lessons,Αναλυτικό!$N$2,P16:R18)</f>
        <v>3</v>
      </c>
      <c r="T17" s="56">
        <f>DSUM(lessons,$E$4,P16:R18)</f>
        <v>12</v>
      </c>
      <c r="U17" s="56">
        <f>P17</f>
        <v>7</v>
      </c>
      <c r="V17" s="56" t="str">
        <f>Q17</f>
        <v>Δ</v>
      </c>
      <c r="W17" s="56" t="s">
        <v>177</v>
      </c>
      <c r="X17" s="56">
        <f>DSUM(lessons,Αναλυτικό!$N$2,U16:W18)</f>
        <v>0</v>
      </c>
      <c r="Y17" s="56">
        <f>DSUM(lessons,$E$4,U16:W18)</f>
        <v>0</v>
      </c>
      <c r="Z17" s="56">
        <f>I17+N17</f>
        <v>4</v>
      </c>
      <c r="AA17" s="56">
        <f>J17+O17</f>
        <v>13</v>
      </c>
      <c r="AB17" s="56">
        <f>S17+X17</f>
        <v>3</v>
      </c>
      <c r="AC17" s="72">
        <f>T17+Y17</f>
        <v>12</v>
      </c>
      <c r="AD17" s="68"/>
      <c r="AE17">
        <f>Z17+AB17</f>
        <v>7</v>
      </c>
      <c r="AF17">
        <f>AA17+AC17</f>
        <v>25</v>
      </c>
      <c r="AG17">
        <f>AE17-D17</f>
        <v>0</v>
      </c>
      <c r="AH17">
        <f>AF17-E17</f>
        <v>0</v>
      </c>
    </row>
    <row r="18" spans="1:34" hidden="1" x14ac:dyDescent="0.2">
      <c r="A18" s="74">
        <f>A17</f>
        <v>7</v>
      </c>
      <c r="B18" s="56" t="s">
        <v>167</v>
      </c>
      <c r="C18" s="56"/>
      <c r="D18" s="56"/>
      <c r="E18" s="56"/>
      <c r="F18" s="56">
        <f>A18</f>
        <v>7</v>
      </c>
      <c r="G18" s="56" t="str">
        <f>B18</f>
        <v>Κ</v>
      </c>
      <c r="H18" s="56" t="s">
        <v>171</v>
      </c>
      <c r="I18" s="56"/>
      <c r="J18" s="56"/>
      <c r="K18" s="56">
        <f>A18</f>
        <v>7</v>
      </c>
      <c r="L18" s="56" t="str">
        <f>B18</f>
        <v>Κ</v>
      </c>
      <c r="M18" s="56" t="str">
        <f>M17</f>
        <v>Ε</v>
      </c>
      <c r="N18" s="56"/>
      <c r="O18" s="56"/>
      <c r="P18" s="56">
        <f>K18</f>
        <v>7</v>
      </c>
      <c r="Q18" s="56" t="str">
        <f>L18</f>
        <v>Κ</v>
      </c>
      <c r="R18" s="56" t="str">
        <f>R17</f>
        <v>ΥΚ</v>
      </c>
      <c r="S18" s="56"/>
      <c r="T18" s="56"/>
      <c r="U18" s="56">
        <f>P18</f>
        <v>7</v>
      </c>
      <c r="V18" s="56" t="str">
        <f>Q18</f>
        <v>Κ</v>
      </c>
      <c r="W18" s="56" t="str">
        <f>W17</f>
        <v>ΕΚ</v>
      </c>
      <c r="X18" s="56"/>
      <c r="Y18" s="56"/>
      <c r="Z18" s="56"/>
      <c r="AA18" s="56"/>
      <c r="AB18" s="56"/>
      <c r="AC18" s="72"/>
      <c r="AD18" s="68"/>
    </row>
    <row r="19" spans="1:34" hidden="1" x14ac:dyDescent="0.2">
      <c r="A19" s="74" t="str">
        <f>A$4</f>
        <v>ΕΞΑΜΗΝΟ</v>
      </c>
      <c r="B19" s="56" t="str">
        <f>B$4</f>
        <v>ΚΑΤΕΥΘΥΝΣΗ</v>
      </c>
      <c r="C19" s="56"/>
      <c r="D19" s="56"/>
      <c r="E19" s="56"/>
      <c r="F19" s="56" t="str">
        <f>F$4</f>
        <v>ΕΞΑΜΗΝΟ</v>
      </c>
      <c r="G19" s="56" t="str">
        <f>$G$4</f>
        <v>ΚΑΤΕΥΘΥΝΣΗ</v>
      </c>
      <c r="H19" s="56" t="str">
        <f>H$4</f>
        <v>ΤΥΠΟΣ</v>
      </c>
      <c r="I19" s="56"/>
      <c r="J19" s="56"/>
      <c r="K19" s="56" t="str">
        <f>K$4</f>
        <v>ΕΞΑΜΗΝΟ</v>
      </c>
      <c r="L19" s="56" t="str">
        <f>$G$4</f>
        <v>ΚΑΤΕΥΘΥΝΣΗ</v>
      </c>
      <c r="M19" s="56" t="str">
        <f>M$4</f>
        <v>ΤΥΠΟΣ</v>
      </c>
      <c r="N19" s="56"/>
      <c r="O19" s="56"/>
      <c r="P19" s="56" t="str">
        <f>P$4</f>
        <v>ΕΞΑΜΗΝΟ</v>
      </c>
      <c r="Q19" s="56" t="str">
        <f>Q$4</f>
        <v>ΚΑΤΕΥΘΥΝΣΗ</v>
      </c>
      <c r="R19" s="56" t="str">
        <f>R$4</f>
        <v>ΤΥΠΟΣ</v>
      </c>
      <c r="S19" s="56"/>
      <c r="T19" s="56"/>
      <c r="U19" s="56" t="str">
        <f t="shared" ref="U19:W19" si="3">U$4</f>
        <v>ΕΞΑΜΗΝΟ</v>
      </c>
      <c r="V19" s="56" t="str">
        <f>V$4</f>
        <v>ΚΑΤΕΥΘΥΝΣΗ</v>
      </c>
      <c r="W19" s="56" t="str">
        <f t="shared" si="3"/>
        <v>ΤΥΠΟΣ</v>
      </c>
      <c r="X19" s="56"/>
      <c r="Y19" s="56"/>
      <c r="Z19" s="56"/>
      <c r="AA19" s="56"/>
      <c r="AB19" s="56"/>
      <c r="AC19" s="72"/>
      <c r="AD19" s="68"/>
    </row>
    <row r="20" spans="1:34" x14ac:dyDescent="0.2">
      <c r="A20" s="74">
        <v>7</v>
      </c>
      <c r="B20" s="56" t="s">
        <v>171</v>
      </c>
      <c r="C20" s="56"/>
      <c r="D20" s="56">
        <f>DSUM(lessons,Αναλυτικό!$N$2,A19:B21)</f>
        <v>6</v>
      </c>
      <c r="E20" s="56">
        <f>DSUM(lessons,$E$4,A19:B21)</f>
        <v>21</v>
      </c>
      <c r="F20" s="56">
        <f>A20</f>
        <v>7</v>
      </c>
      <c r="G20" s="56" t="str">
        <f>B20</f>
        <v>Υ</v>
      </c>
      <c r="H20" s="65" t="s">
        <v>190</v>
      </c>
      <c r="I20" s="56">
        <f>DSUM(lessons,Αναλυτικό!$N$2,F19:H21)</f>
        <v>4</v>
      </c>
      <c r="J20" s="56">
        <f>DSUM(lessons,$E$4,F19:H21)</f>
        <v>13</v>
      </c>
      <c r="K20" s="56">
        <f>A20</f>
        <v>7</v>
      </c>
      <c r="L20" s="56" t="str">
        <f>B20</f>
        <v>Υ</v>
      </c>
      <c r="M20" s="56" t="s">
        <v>178</v>
      </c>
      <c r="N20" s="56">
        <f>DSUM(lessons,Αναλυτικό!$N$2,K19:M21)</f>
        <v>1</v>
      </c>
      <c r="O20" s="56">
        <f>DSUM(lessons,$E$4,K19:M21)</f>
        <v>4</v>
      </c>
      <c r="P20" s="56">
        <f>K20</f>
        <v>7</v>
      </c>
      <c r="Q20" s="56" t="str">
        <f>L20</f>
        <v>Υ</v>
      </c>
      <c r="R20" s="56" t="s">
        <v>176</v>
      </c>
      <c r="S20" s="56">
        <f>DSUM(lessons,Αναλυτικό!$N$2,P19:R21)</f>
        <v>1</v>
      </c>
      <c r="T20" s="56">
        <f>DSUM(lessons,$E$4,P19:R21)</f>
        <v>4</v>
      </c>
      <c r="U20" s="56">
        <f>P20</f>
        <v>7</v>
      </c>
      <c r="V20" s="56" t="str">
        <f>Q20</f>
        <v>Υ</v>
      </c>
      <c r="W20" s="56" t="s">
        <v>177</v>
      </c>
      <c r="X20" s="56">
        <f>DSUM(lessons,Αναλυτικό!$N$2,U19:W21)</f>
        <v>0</v>
      </c>
      <c r="Y20" s="56">
        <f>DSUM(lessons,$E$4,U19:W21)</f>
        <v>0</v>
      </c>
      <c r="Z20" s="56">
        <f>I20+N20</f>
        <v>5</v>
      </c>
      <c r="AA20" s="56">
        <f>J20+O20</f>
        <v>17</v>
      </c>
      <c r="AB20" s="56">
        <f>S20+X20</f>
        <v>1</v>
      </c>
      <c r="AC20" s="72">
        <f>T20+Y20</f>
        <v>4</v>
      </c>
      <c r="AD20" s="68"/>
      <c r="AE20">
        <f>Z20+AB20</f>
        <v>6</v>
      </c>
      <c r="AF20">
        <f>AA20+AC20</f>
        <v>21</v>
      </c>
      <c r="AG20">
        <f>AE20-D20</f>
        <v>0</v>
      </c>
      <c r="AH20">
        <f>AF20-E20</f>
        <v>0</v>
      </c>
    </row>
    <row r="21" spans="1:34" hidden="1" x14ac:dyDescent="0.2">
      <c r="A21" s="74">
        <f>A20</f>
        <v>7</v>
      </c>
      <c r="B21" s="56" t="s">
        <v>167</v>
      </c>
      <c r="C21" s="56"/>
      <c r="D21" s="56"/>
      <c r="E21" s="56"/>
      <c r="F21" s="56">
        <f>A21</f>
        <v>7</v>
      </c>
      <c r="G21" s="56" t="str">
        <f>B21</f>
        <v>Κ</v>
      </c>
      <c r="H21" s="56" t="s">
        <v>171</v>
      </c>
      <c r="I21" s="56"/>
      <c r="J21" s="56"/>
      <c r="K21" s="56">
        <f>A21</f>
        <v>7</v>
      </c>
      <c r="L21" s="56" t="str">
        <f>B21</f>
        <v>Κ</v>
      </c>
      <c r="M21" s="56" t="str">
        <f>M20</f>
        <v>Ε</v>
      </c>
      <c r="N21" s="56"/>
      <c r="O21" s="56"/>
      <c r="P21" s="56">
        <f>K21</f>
        <v>7</v>
      </c>
      <c r="Q21" s="56" t="str">
        <f>L21</f>
        <v>Κ</v>
      </c>
      <c r="R21" s="56" t="str">
        <f>R20</f>
        <v>ΥΚ</v>
      </c>
      <c r="S21" s="56"/>
      <c r="T21" s="56"/>
      <c r="U21" s="56">
        <f>P21</f>
        <v>7</v>
      </c>
      <c r="V21" s="56" t="str">
        <f>Q21</f>
        <v>Κ</v>
      </c>
      <c r="W21" s="56" t="str">
        <f>W20</f>
        <v>ΕΚ</v>
      </c>
      <c r="X21" s="56"/>
      <c r="Y21" s="56"/>
      <c r="Z21" s="56"/>
      <c r="AA21" s="56"/>
      <c r="AB21" s="56"/>
      <c r="AC21" s="72"/>
      <c r="AD21" s="68"/>
    </row>
    <row r="22" spans="1:34" hidden="1" x14ac:dyDescent="0.2">
      <c r="A22" s="74" t="str">
        <f>A$4</f>
        <v>ΕΞΑΜΗΝΟ</v>
      </c>
      <c r="B22" s="56" t="str">
        <f>B$4</f>
        <v>ΚΑΤΕΥΘΥΝΣΗ</v>
      </c>
      <c r="C22" s="56"/>
      <c r="D22" s="56"/>
      <c r="E22" s="56"/>
      <c r="F22" s="56" t="str">
        <f>F$4</f>
        <v>ΕΞΑΜΗΝΟ</v>
      </c>
      <c r="G22" s="56" t="str">
        <f>$G$4</f>
        <v>ΚΑΤΕΥΘΥΝΣΗ</v>
      </c>
      <c r="H22" s="56" t="str">
        <f>H$4</f>
        <v>ΤΥΠΟΣ</v>
      </c>
      <c r="I22" s="56"/>
      <c r="J22" s="56"/>
      <c r="K22" s="56" t="str">
        <f>K$4</f>
        <v>ΕΞΑΜΗΝΟ</v>
      </c>
      <c r="L22" s="56" t="str">
        <f>$G$4</f>
        <v>ΚΑΤΕΥΘΥΝΣΗ</v>
      </c>
      <c r="M22" s="56" t="str">
        <f>M$4</f>
        <v>ΤΥΠΟΣ</v>
      </c>
      <c r="N22" s="56"/>
      <c r="O22" s="56"/>
      <c r="P22" s="56" t="str">
        <f>P$4</f>
        <v>ΕΞΑΜΗΝΟ</v>
      </c>
      <c r="Q22" s="56" t="str">
        <f>Q$4</f>
        <v>ΚΑΤΕΥΘΥΝΣΗ</v>
      </c>
      <c r="R22" s="56" t="str">
        <f>R$4</f>
        <v>ΤΥΠΟΣ</v>
      </c>
      <c r="S22" s="56"/>
      <c r="T22" s="56"/>
      <c r="U22" s="56" t="str">
        <f t="shared" ref="U22:W22" si="4">U$4</f>
        <v>ΕΞΑΜΗΝΟ</v>
      </c>
      <c r="V22" s="56" t="str">
        <f>V$4</f>
        <v>ΚΑΤΕΥΘΥΝΣΗ</v>
      </c>
      <c r="W22" s="56" t="str">
        <f t="shared" si="4"/>
        <v>ΤΥΠΟΣ</v>
      </c>
      <c r="X22" s="56"/>
      <c r="Y22" s="56"/>
      <c r="Z22" s="56"/>
      <c r="AA22" s="56"/>
      <c r="AB22" s="56"/>
      <c r="AC22" s="72"/>
      <c r="AD22" s="68"/>
    </row>
    <row r="23" spans="1:34" x14ac:dyDescent="0.2">
      <c r="A23" s="74">
        <v>7</v>
      </c>
      <c r="B23" s="56" t="s">
        <v>172</v>
      </c>
      <c r="C23" s="56"/>
      <c r="D23" s="56">
        <f>DSUM(lessons,Αναλυτικό!$N$2,A22:B24)</f>
        <v>7</v>
      </c>
      <c r="E23" s="56">
        <f>DSUM(lessons,$E$4,A22:B24)</f>
        <v>25</v>
      </c>
      <c r="F23" s="56">
        <f>A23</f>
        <v>7</v>
      </c>
      <c r="G23" s="56" t="str">
        <f>B23</f>
        <v>Σ</v>
      </c>
      <c r="H23" s="65" t="s">
        <v>190</v>
      </c>
      <c r="I23" s="56">
        <f>DSUM(lessons,Αναλυτικό!$N$2,F22:H24)</f>
        <v>4</v>
      </c>
      <c r="J23" s="56">
        <f>DSUM(lessons,$E$4,F22:H24)</f>
        <v>13</v>
      </c>
      <c r="K23" s="56">
        <f>A23</f>
        <v>7</v>
      </c>
      <c r="L23" s="56" t="str">
        <f>B23</f>
        <v>Σ</v>
      </c>
      <c r="M23" s="56" t="s">
        <v>178</v>
      </c>
      <c r="N23" s="56">
        <f>DSUM(lessons,Αναλυτικό!$N$2,K22:M24)</f>
        <v>1</v>
      </c>
      <c r="O23" s="56">
        <f>DSUM(lessons,$E$4,K22:M24)</f>
        <v>4</v>
      </c>
      <c r="P23" s="56">
        <f>K23</f>
        <v>7</v>
      </c>
      <c r="Q23" s="56" t="str">
        <f>L23</f>
        <v>Σ</v>
      </c>
      <c r="R23" s="56" t="s">
        <v>176</v>
      </c>
      <c r="S23" s="56">
        <f>DSUM(lessons,Αναλυτικό!$N$2,P22:R24)</f>
        <v>2</v>
      </c>
      <c r="T23" s="56">
        <f>DSUM(lessons,$E$4,P22:R24)</f>
        <v>8</v>
      </c>
      <c r="U23" s="56">
        <f>P23</f>
        <v>7</v>
      </c>
      <c r="V23" s="56" t="str">
        <f>Q23</f>
        <v>Σ</v>
      </c>
      <c r="W23" s="56" t="s">
        <v>177</v>
      </c>
      <c r="X23" s="56">
        <f>DSUM(lessons,Αναλυτικό!$N$2,U22:W24)</f>
        <v>0</v>
      </c>
      <c r="Y23" s="56">
        <f>DSUM(lessons,$E$4,U22:W24)</f>
        <v>0</v>
      </c>
      <c r="Z23" s="56">
        <f>I23+N23</f>
        <v>5</v>
      </c>
      <c r="AA23" s="56">
        <f>J23+O23</f>
        <v>17</v>
      </c>
      <c r="AB23" s="56">
        <f>S23+X23</f>
        <v>2</v>
      </c>
      <c r="AC23" s="72">
        <f>T23+Y23</f>
        <v>8</v>
      </c>
      <c r="AD23" s="68"/>
      <c r="AE23">
        <f>Z23+AB23</f>
        <v>7</v>
      </c>
      <c r="AF23">
        <f>AA23+AC23</f>
        <v>25</v>
      </c>
      <c r="AG23">
        <f>AE23-D23</f>
        <v>0</v>
      </c>
      <c r="AH23">
        <f>AF23-E23</f>
        <v>0</v>
      </c>
    </row>
    <row r="24" spans="1:34" hidden="1" x14ac:dyDescent="0.2">
      <c r="A24" s="74">
        <f>A23</f>
        <v>7</v>
      </c>
      <c r="B24" s="56" t="s">
        <v>167</v>
      </c>
      <c r="C24" s="56"/>
      <c r="D24" s="56"/>
      <c r="E24" s="56"/>
      <c r="F24" s="56">
        <f>A24</f>
        <v>7</v>
      </c>
      <c r="G24" s="56" t="str">
        <f>B24</f>
        <v>Κ</v>
      </c>
      <c r="H24" s="56" t="s">
        <v>171</v>
      </c>
      <c r="I24" s="56"/>
      <c r="J24" s="56"/>
      <c r="K24" s="56">
        <f>A24</f>
        <v>7</v>
      </c>
      <c r="L24" s="56" t="str">
        <f>B24</f>
        <v>Κ</v>
      </c>
      <c r="M24" s="56" t="str">
        <f>M23</f>
        <v>Ε</v>
      </c>
      <c r="N24" s="56"/>
      <c r="O24" s="56"/>
      <c r="P24" s="56">
        <f>K24</f>
        <v>7</v>
      </c>
      <c r="Q24" s="56" t="str">
        <f>L24</f>
        <v>Κ</v>
      </c>
      <c r="R24" s="56" t="str">
        <f>R23</f>
        <v>ΥΚ</v>
      </c>
      <c r="S24" s="56"/>
      <c r="T24" s="56"/>
      <c r="U24" s="56">
        <f>P24</f>
        <v>7</v>
      </c>
      <c r="V24" s="56" t="str">
        <f>Q24</f>
        <v>Κ</v>
      </c>
      <c r="W24" s="56" t="str">
        <f>W23</f>
        <v>ΕΚ</v>
      </c>
      <c r="X24" s="56"/>
      <c r="Y24" s="56"/>
      <c r="Z24" s="56"/>
      <c r="AA24" s="56"/>
      <c r="AB24" s="56"/>
      <c r="AC24" s="72"/>
      <c r="AD24" s="68"/>
    </row>
    <row r="25" spans="1:34" hidden="1" x14ac:dyDescent="0.2">
      <c r="A25" s="74" t="str">
        <f>A$4</f>
        <v>ΕΞΑΜΗΝΟ</v>
      </c>
      <c r="B25" s="56" t="str">
        <f>B$4</f>
        <v>ΚΑΤΕΥΘΥΝΣΗ</v>
      </c>
      <c r="C25" s="56"/>
      <c r="D25" s="56"/>
      <c r="E25" s="56"/>
      <c r="F25" s="56" t="str">
        <f>F$4</f>
        <v>ΕΞΑΜΗΝΟ</v>
      </c>
      <c r="G25" s="56" t="str">
        <f>$G$4</f>
        <v>ΚΑΤΕΥΘΥΝΣΗ</v>
      </c>
      <c r="H25" s="56" t="str">
        <f>H$4</f>
        <v>ΤΥΠΟΣ</v>
      </c>
      <c r="I25" s="56"/>
      <c r="J25" s="56"/>
      <c r="K25" s="56" t="str">
        <f>K$4</f>
        <v>ΕΞΑΜΗΝΟ</v>
      </c>
      <c r="L25" s="56" t="str">
        <f>$G$4</f>
        <v>ΚΑΤΕΥΘΥΝΣΗ</v>
      </c>
      <c r="M25" s="56" t="str">
        <f>M$4</f>
        <v>ΤΥΠΟΣ</v>
      </c>
      <c r="N25" s="56"/>
      <c r="O25" s="56"/>
      <c r="P25" s="56" t="str">
        <f>P$4</f>
        <v>ΕΞΑΜΗΝΟ</v>
      </c>
      <c r="Q25" s="56" t="str">
        <f>Q$4</f>
        <v>ΚΑΤΕΥΘΥΝΣΗ</v>
      </c>
      <c r="R25" s="56" t="str">
        <f>R$4</f>
        <v>ΤΥΠΟΣ</v>
      </c>
      <c r="S25" s="56"/>
      <c r="T25" s="56"/>
      <c r="U25" s="56" t="str">
        <f t="shared" ref="U25:W25" si="5">U$4</f>
        <v>ΕΞΑΜΗΝΟ</v>
      </c>
      <c r="V25" s="56" t="str">
        <f>V$4</f>
        <v>ΚΑΤΕΥΘΥΝΣΗ</v>
      </c>
      <c r="W25" s="56" t="str">
        <f t="shared" si="5"/>
        <v>ΤΥΠΟΣ</v>
      </c>
      <c r="X25" s="56"/>
      <c r="Y25" s="56"/>
      <c r="Z25" s="56"/>
      <c r="AA25" s="56"/>
      <c r="AB25" s="56"/>
      <c r="AC25" s="72"/>
      <c r="AD25" s="68"/>
    </row>
    <row r="26" spans="1:34" x14ac:dyDescent="0.2">
      <c r="A26" s="74">
        <v>7</v>
      </c>
      <c r="B26" s="56" t="s">
        <v>173</v>
      </c>
      <c r="C26" s="56"/>
      <c r="D26" s="56">
        <f>DSUM(lessons,Αναλυτικό!$N$2,A25:B27)</f>
        <v>7</v>
      </c>
      <c r="E26" s="56">
        <f>DSUM(lessons,$E$4,A25:B27)</f>
        <v>25</v>
      </c>
      <c r="F26" s="56">
        <f>A26</f>
        <v>7</v>
      </c>
      <c r="G26" s="56" t="str">
        <f>B26</f>
        <v>Γ</v>
      </c>
      <c r="H26" s="65" t="s">
        <v>190</v>
      </c>
      <c r="I26" s="56">
        <f>DSUM(lessons,Αναλυτικό!$N$2,F25:H27)</f>
        <v>4</v>
      </c>
      <c r="J26" s="56">
        <f>DSUM(lessons,$E$4,F25:H27)</f>
        <v>13</v>
      </c>
      <c r="K26" s="56">
        <f>A26</f>
        <v>7</v>
      </c>
      <c r="L26" s="56" t="str">
        <f>B26</f>
        <v>Γ</v>
      </c>
      <c r="M26" s="56" t="s">
        <v>178</v>
      </c>
      <c r="N26" s="56">
        <f>DSUM(lessons,Αναλυτικό!$N$2,K25:M27)</f>
        <v>0</v>
      </c>
      <c r="O26" s="56">
        <f>DSUM(lessons,$E$4,K25:M27)</f>
        <v>0</v>
      </c>
      <c r="P26" s="56">
        <f>K26</f>
        <v>7</v>
      </c>
      <c r="Q26" s="56" t="str">
        <f>L26</f>
        <v>Γ</v>
      </c>
      <c r="R26" s="56" t="s">
        <v>176</v>
      </c>
      <c r="S26" s="56">
        <f>DSUM(lessons,Αναλυτικό!$N$2,P25:R27)</f>
        <v>3</v>
      </c>
      <c r="T26" s="56">
        <f>DSUM(lessons,$E$4,P25:R27)</f>
        <v>12</v>
      </c>
      <c r="U26" s="56">
        <f>P26</f>
        <v>7</v>
      </c>
      <c r="V26" s="56" t="str">
        <f>Q26</f>
        <v>Γ</v>
      </c>
      <c r="W26" s="56" t="s">
        <v>177</v>
      </c>
      <c r="X26" s="56">
        <f>DSUM(lessons,Αναλυτικό!$N$2,U25:W27)</f>
        <v>0</v>
      </c>
      <c r="Y26" s="56">
        <f>DSUM(lessons,$E$4,U25:W27)</f>
        <v>0</v>
      </c>
      <c r="Z26" s="56">
        <f>I26+N26</f>
        <v>4</v>
      </c>
      <c r="AA26" s="56">
        <f>J26+O26</f>
        <v>13</v>
      </c>
      <c r="AB26" s="56">
        <f>S26+X26</f>
        <v>3</v>
      </c>
      <c r="AC26" s="72">
        <f>T26+Y26</f>
        <v>12</v>
      </c>
      <c r="AD26" s="68"/>
      <c r="AE26">
        <f>Z26+AB26</f>
        <v>7</v>
      </c>
      <c r="AF26">
        <f>AA26+AC26</f>
        <v>25</v>
      </c>
      <c r="AG26">
        <f>AE26-D26</f>
        <v>0</v>
      </c>
      <c r="AH26">
        <f>AF26-E26</f>
        <v>0</v>
      </c>
    </row>
    <row r="27" spans="1:34" hidden="1" x14ac:dyDescent="0.2">
      <c r="A27" s="74">
        <f>A26</f>
        <v>7</v>
      </c>
      <c r="B27" s="56" t="s">
        <v>167</v>
      </c>
      <c r="C27" s="56"/>
      <c r="D27" s="56"/>
      <c r="E27" s="56"/>
      <c r="F27" s="56">
        <f>A27</f>
        <v>7</v>
      </c>
      <c r="G27" s="56" t="str">
        <f>B27</f>
        <v>Κ</v>
      </c>
      <c r="H27" s="56" t="s">
        <v>171</v>
      </c>
      <c r="I27" s="56"/>
      <c r="J27" s="56"/>
      <c r="K27" s="56">
        <f>A27</f>
        <v>7</v>
      </c>
      <c r="L27" s="56" t="str">
        <f>B27</f>
        <v>Κ</v>
      </c>
      <c r="M27" s="56" t="str">
        <f>M26</f>
        <v>Ε</v>
      </c>
      <c r="N27" s="56"/>
      <c r="O27" s="56"/>
      <c r="P27" s="56">
        <f>K27</f>
        <v>7</v>
      </c>
      <c r="Q27" s="56" t="str">
        <f>L27</f>
        <v>Κ</v>
      </c>
      <c r="R27" s="56" t="str">
        <f>R26</f>
        <v>ΥΚ</v>
      </c>
      <c r="S27" s="56"/>
      <c r="T27" s="56"/>
      <c r="U27" s="56">
        <f>P27</f>
        <v>7</v>
      </c>
      <c r="V27" s="56" t="str">
        <f>Q27</f>
        <v>Κ</v>
      </c>
      <c r="W27" s="56" t="str">
        <f>W26</f>
        <v>ΕΚ</v>
      </c>
      <c r="X27" s="56"/>
      <c r="Y27" s="56"/>
      <c r="Z27" s="56"/>
      <c r="AA27" s="56"/>
      <c r="AB27" s="56"/>
      <c r="AC27" s="72"/>
      <c r="AD27" s="68"/>
    </row>
    <row r="28" spans="1:34" ht="14.1" hidden="1" customHeight="1" x14ac:dyDescent="0.2">
      <c r="A28" s="74" t="str">
        <f>A$4</f>
        <v>ΕΞΑΜΗΝΟ</v>
      </c>
      <c r="B28" s="56" t="str">
        <f>B$4</f>
        <v>ΚΑΤΕΥΘΥΝΣΗ</v>
      </c>
      <c r="C28" s="56"/>
      <c r="D28" s="56"/>
      <c r="E28" s="56"/>
      <c r="F28" s="56" t="str">
        <f>F$4</f>
        <v>ΕΞΑΜΗΝΟ</v>
      </c>
      <c r="G28" s="56" t="str">
        <f>$G$4</f>
        <v>ΚΑΤΕΥΘΥΝΣΗ</v>
      </c>
      <c r="H28" s="56" t="str">
        <f>H$4</f>
        <v>ΤΥΠΟΣ</v>
      </c>
      <c r="I28" s="56"/>
      <c r="J28" s="56"/>
      <c r="K28" s="56" t="str">
        <f>K$4</f>
        <v>ΕΞΑΜΗΝΟ</v>
      </c>
      <c r="L28" s="56" t="str">
        <f>$G$4</f>
        <v>ΚΑΤΕΥΘΥΝΣΗ</v>
      </c>
      <c r="M28" s="56" t="str">
        <f>M$4</f>
        <v>ΤΥΠΟΣ</v>
      </c>
      <c r="N28" s="56"/>
      <c r="O28" s="56"/>
      <c r="P28" s="56" t="str">
        <f>P$4</f>
        <v>ΕΞΑΜΗΝΟ</v>
      </c>
      <c r="Q28" s="56" t="str">
        <f>Q$4</f>
        <v>ΚΑΤΕΥΘΥΝΣΗ</v>
      </c>
      <c r="R28" s="56" t="str">
        <f>R$4</f>
        <v>ΤΥΠΟΣ</v>
      </c>
      <c r="S28" s="56"/>
      <c r="T28" s="56"/>
      <c r="U28" s="56" t="str">
        <f>U$4</f>
        <v>ΕΞΑΜΗΝΟ</v>
      </c>
      <c r="V28" s="56" t="str">
        <f>V$4</f>
        <v>ΚΑΤΕΥΘΥΝΣΗ</v>
      </c>
      <c r="W28" s="56" t="str">
        <f>W$4</f>
        <v>ΤΥΠΟΣ</v>
      </c>
      <c r="X28" s="56"/>
      <c r="Y28" s="56"/>
      <c r="Z28" s="56"/>
      <c r="AA28" s="56"/>
      <c r="AB28" s="56"/>
      <c r="AC28" s="72"/>
      <c r="AD28" s="68"/>
    </row>
    <row r="29" spans="1:34" x14ac:dyDescent="0.2">
      <c r="A29" s="74">
        <v>8</v>
      </c>
      <c r="B29" s="56" t="s">
        <v>170</v>
      </c>
      <c r="C29" s="56"/>
      <c r="D29" s="56">
        <f>DSUM(lessons,Αναλυτικό!$N$2,A28:B30)</f>
        <v>6</v>
      </c>
      <c r="E29" s="56">
        <f>DSUM(lessons,$E$4,A28:B30)</f>
        <v>21.499999999999996</v>
      </c>
      <c r="F29" s="56">
        <f>A29</f>
        <v>8</v>
      </c>
      <c r="G29" s="56" t="s">
        <v>167</v>
      </c>
      <c r="H29" s="65" t="s">
        <v>171</v>
      </c>
      <c r="I29" s="56">
        <f>DSUM(lessons,Αναλυτικό!$N$2,F28:H29)</f>
        <v>0</v>
      </c>
      <c r="J29" s="56">
        <f>DSUM(lessons,$E$4,F28:H29)</f>
        <v>0</v>
      </c>
      <c r="K29" s="56">
        <f>$A29</f>
        <v>8</v>
      </c>
      <c r="L29" s="56" t="str">
        <f>B29</f>
        <v>Δ</v>
      </c>
      <c r="M29" s="56" t="s">
        <v>178</v>
      </c>
      <c r="N29" s="56">
        <f>DSUM(lessons,Αναλυτικό!$N$2,K28:M29)-X29</f>
        <v>2</v>
      </c>
      <c r="O29" s="56">
        <f>DSUM(lessons,$E$4,K28:M29)-Y29</f>
        <v>6.5</v>
      </c>
      <c r="P29" s="56">
        <f>$A29</f>
        <v>8</v>
      </c>
      <c r="Q29" s="56" t="str">
        <f>B29</f>
        <v>Δ</v>
      </c>
      <c r="R29" s="56" t="s">
        <v>176</v>
      </c>
      <c r="S29" s="56">
        <f>DSUM(lessons,Αναλυτικό!$N$2,P28:R29)</f>
        <v>4</v>
      </c>
      <c r="T29" s="56">
        <f>DSUM(lessons,$E$4,P28:R29)</f>
        <v>15</v>
      </c>
      <c r="U29" s="56">
        <f>$A29</f>
        <v>8</v>
      </c>
      <c r="V29" s="56" t="str">
        <f>B29</f>
        <v>Δ</v>
      </c>
      <c r="W29" s="56" t="s">
        <v>177</v>
      </c>
      <c r="X29" s="56">
        <f>DSUM(lessons,Αναλυτικό!$N$2,U28:W29)</f>
        <v>0</v>
      </c>
      <c r="Y29" s="56">
        <f>DSUM(lessons,$E$4,U28:W29)</f>
        <v>0</v>
      </c>
      <c r="Z29" s="56">
        <f>I29+N29</f>
        <v>2</v>
      </c>
      <c r="AA29" s="56">
        <f>J29+O29</f>
        <v>6.5</v>
      </c>
      <c r="AB29" s="56">
        <f>S29+X29</f>
        <v>4</v>
      </c>
      <c r="AC29" s="72">
        <f>T29+Y29</f>
        <v>15</v>
      </c>
      <c r="AD29" s="68"/>
      <c r="AE29">
        <f>Z29+AB29</f>
        <v>6</v>
      </c>
      <c r="AF29">
        <f>AA29+AC29</f>
        <v>21.5</v>
      </c>
      <c r="AG29">
        <f>AE29-D29</f>
        <v>0</v>
      </c>
      <c r="AH29">
        <f>AF29-E29</f>
        <v>0</v>
      </c>
    </row>
    <row r="30" spans="1:34" hidden="1" x14ac:dyDescent="0.2">
      <c r="A30" s="74" t="str">
        <f>A$4</f>
        <v>ΕΞΑΜΗΝΟ</v>
      </c>
      <c r="B30" s="56" t="str">
        <f>B$4</f>
        <v>ΚΑΤΕΥΘΥΝΣΗ</v>
      </c>
      <c r="C30" s="56"/>
      <c r="D30" s="56"/>
      <c r="E30" s="56"/>
      <c r="F30" s="56" t="str">
        <f>F$4</f>
        <v>ΕΞΑΜΗΝΟ</v>
      </c>
      <c r="G30" s="56" t="str">
        <f>$G$4</f>
        <v>ΚΑΤΕΥΘΥΝΣΗ</v>
      </c>
      <c r="H30" s="56" t="str">
        <f>H$4</f>
        <v>ΤΥΠΟΣ</v>
      </c>
      <c r="I30" s="56"/>
      <c r="J30" s="56"/>
      <c r="K30" s="56" t="str">
        <f>K$4</f>
        <v>ΕΞΑΜΗΝΟ</v>
      </c>
      <c r="L30" s="56" t="str">
        <f>$G$4</f>
        <v>ΚΑΤΕΥΘΥΝΣΗ</v>
      </c>
      <c r="M30" s="56" t="str">
        <f>M$4</f>
        <v>ΤΥΠΟΣ</v>
      </c>
      <c r="N30" s="56"/>
      <c r="O30" s="56"/>
      <c r="P30" s="56" t="str">
        <f>P$4</f>
        <v>ΕΞΑΜΗΝΟ</v>
      </c>
      <c r="Q30" s="56" t="str">
        <f>Q$4</f>
        <v>ΚΑΤΕΥΘΥΝΣΗ</v>
      </c>
      <c r="R30" s="56" t="str">
        <f>R$4</f>
        <v>ΤΥΠΟΣ</v>
      </c>
      <c r="S30" s="56"/>
      <c r="T30" s="56"/>
      <c r="U30" s="56" t="str">
        <f>U$4</f>
        <v>ΕΞΑΜΗΝΟ</v>
      </c>
      <c r="V30" s="56" t="str">
        <f>V$4</f>
        <v>ΚΑΤΕΥΘΥΝΣΗ</v>
      </c>
      <c r="W30" s="56" t="str">
        <f>W$4</f>
        <v>ΤΥΠΟΣ</v>
      </c>
      <c r="X30" s="56"/>
      <c r="Y30" s="56"/>
      <c r="Z30" s="56"/>
      <c r="AA30" s="56"/>
      <c r="AB30" s="56"/>
      <c r="AC30" s="72"/>
      <c r="AD30" s="68"/>
    </row>
    <row r="31" spans="1:34" x14ac:dyDescent="0.2">
      <c r="A31" s="74">
        <v>8</v>
      </c>
      <c r="B31" s="56" t="s">
        <v>171</v>
      </c>
      <c r="C31" s="56"/>
      <c r="D31" s="56">
        <f>DSUM(lessons,Αναλυτικό!$N$2,A30:B32)</f>
        <v>6</v>
      </c>
      <c r="E31" s="56">
        <f>DSUM(lessons,$E$4,A30:B32)</f>
        <v>20</v>
      </c>
      <c r="F31" s="56">
        <f>A31</f>
        <v>8</v>
      </c>
      <c r="G31" s="56" t="s">
        <v>167</v>
      </c>
      <c r="H31" s="65" t="s">
        <v>171</v>
      </c>
      <c r="I31" s="56">
        <f>DSUM(lessons,Αναλυτικό!$N$2,F30:H31)</f>
        <v>0</v>
      </c>
      <c r="J31" s="56">
        <f>DSUM(lessons,$E$4,F30:H31)</f>
        <v>0</v>
      </c>
      <c r="K31" s="56">
        <f>$A31</f>
        <v>8</v>
      </c>
      <c r="L31" s="56" t="str">
        <f>B31</f>
        <v>Υ</v>
      </c>
      <c r="M31" s="56" t="s">
        <v>178</v>
      </c>
      <c r="N31" s="56">
        <f>DSUM(lessons,Αναλυτικό!$N$2,K30:M31)-X31</f>
        <v>1</v>
      </c>
      <c r="O31" s="56">
        <f>DSUM(lessons,$E$4,K30:M31)-Y31</f>
        <v>3</v>
      </c>
      <c r="P31" s="56">
        <f>$A31</f>
        <v>8</v>
      </c>
      <c r="Q31" s="56" t="str">
        <f>B31</f>
        <v>Υ</v>
      </c>
      <c r="R31" s="56" t="s">
        <v>176</v>
      </c>
      <c r="S31" s="56">
        <f>DSUM(lessons,Αναλυτικό!$N$2,P30:R31)</f>
        <v>3</v>
      </c>
      <c r="T31" s="56">
        <f>DSUM(lessons,$E$4,P30:R31)</f>
        <v>10</v>
      </c>
      <c r="U31" s="56">
        <f>$A31</f>
        <v>8</v>
      </c>
      <c r="V31" s="56" t="str">
        <f>B31</f>
        <v>Υ</v>
      </c>
      <c r="W31" s="56" t="s">
        <v>177</v>
      </c>
      <c r="X31" s="56">
        <f>DSUM(lessons,Αναλυτικό!$N$2,U30:W31)</f>
        <v>2</v>
      </c>
      <c r="Y31" s="56">
        <f>DSUM(lessons,$E$4,U30:W31)</f>
        <v>7</v>
      </c>
      <c r="Z31" s="56">
        <f>I31+N31</f>
        <v>1</v>
      </c>
      <c r="AA31" s="56">
        <f>J31+O31</f>
        <v>3</v>
      </c>
      <c r="AB31" s="56">
        <f>S31+X31</f>
        <v>5</v>
      </c>
      <c r="AC31" s="72">
        <f>T31+Y31</f>
        <v>17</v>
      </c>
      <c r="AD31" s="68"/>
      <c r="AE31">
        <f>Z31+AB31</f>
        <v>6</v>
      </c>
      <c r="AF31">
        <f>AA31+AC31</f>
        <v>20</v>
      </c>
      <c r="AG31">
        <f>AE31-D31</f>
        <v>0</v>
      </c>
      <c r="AH31">
        <f>AF31-E31</f>
        <v>0</v>
      </c>
    </row>
    <row r="32" spans="1:34" hidden="1" x14ac:dyDescent="0.2">
      <c r="A32" s="74" t="str">
        <f>A$4</f>
        <v>ΕΞΑΜΗΝΟ</v>
      </c>
      <c r="B32" s="56" t="str">
        <f>B$4</f>
        <v>ΚΑΤΕΥΘΥΝΣΗ</v>
      </c>
      <c r="C32" s="56"/>
      <c r="D32" s="56"/>
      <c r="E32" s="56"/>
      <c r="F32" s="56" t="str">
        <f>F$4</f>
        <v>ΕΞΑΜΗΝΟ</v>
      </c>
      <c r="G32" s="56" t="str">
        <f>$G$4</f>
        <v>ΚΑΤΕΥΘΥΝΣΗ</v>
      </c>
      <c r="H32" s="56" t="str">
        <f>H$4</f>
        <v>ΤΥΠΟΣ</v>
      </c>
      <c r="I32" s="56"/>
      <c r="J32" s="56"/>
      <c r="K32" s="56" t="str">
        <f>K$4</f>
        <v>ΕΞΑΜΗΝΟ</v>
      </c>
      <c r="L32" s="56" t="str">
        <f>$G$4</f>
        <v>ΚΑΤΕΥΘΥΝΣΗ</v>
      </c>
      <c r="M32" s="56" t="str">
        <f>M$4</f>
        <v>ΤΥΠΟΣ</v>
      </c>
      <c r="N32" s="56"/>
      <c r="O32" s="56"/>
      <c r="P32" s="56" t="str">
        <f>P$4</f>
        <v>ΕΞΑΜΗΝΟ</v>
      </c>
      <c r="Q32" s="56" t="str">
        <f>Q$4</f>
        <v>ΚΑΤΕΥΘΥΝΣΗ</v>
      </c>
      <c r="R32" s="56" t="str">
        <f>R$4</f>
        <v>ΤΥΠΟΣ</v>
      </c>
      <c r="S32" s="56"/>
      <c r="T32" s="56"/>
      <c r="U32" s="56" t="str">
        <f>U$4</f>
        <v>ΕΞΑΜΗΝΟ</v>
      </c>
      <c r="V32" s="56" t="str">
        <f>V$4</f>
        <v>ΚΑΤΕΥΘΥΝΣΗ</v>
      </c>
      <c r="W32" s="56" t="str">
        <f>W$4</f>
        <v>ΤΥΠΟΣ</v>
      </c>
      <c r="X32" s="56"/>
      <c r="Y32" s="56"/>
      <c r="Z32" s="56"/>
      <c r="AA32" s="56"/>
      <c r="AB32" s="56"/>
      <c r="AC32" s="72"/>
      <c r="AD32" s="68"/>
    </row>
    <row r="33" spans="1:34" x14ac:dyDescent="0.2">
      <c r="A33" s="74">
        <v>8</v>
      </c>
      <c r="B33" s="56" t="s">
        <v>172</v>
      </c>
      <c r="C33" s="56"/>
      <c r="D33" s="56">
        <f>DSUM(lessons,Αναλυτικό!$N$2,A32:C33)</f>
        <v>6</v>
      </c>
      <c r="E33" s="56">
        <f>DSUM(lessons,$E$4,A32:B33)</f>
        <v>21.999999999999989</v>
      </c>
      <c r="F33" s="56">
        <f>A33</f>
        <v>8</v>
      </c>
      <c r="G33" s="56" t="s">
        <v>167</v>
      </c>
      <c r="H33" s="65" t="s">
        <v>171</v>
      </c>
      <c r="I33" s="56">
        <f>DSUM(lessons,Αναλυτικό!$N$2,F32:H33)</f>
        <v>0</v>
      </c>
      <c r="J33" s="56">
        <f>DSUM(lessons,$E$4,F32:H33)</f>
        <v>0</v>
      </c>
      <c r="K33" s="56">
        <f>$A33</f>
        <v>8</v>
      </c>
      <c r="L33" s="56" t="str">
        <f>B33</f>
        <v>Σ</v>
      </c>
      <c r="M33" s="56" t="s">
        <v>178</v>
      </c>
      <c r="N33" s="56">
        <f>DSUM(lessons,Αναλυτικό!$N$2,K32:M33)-X33</f>
        <v>1</v>
      </c>
      <c r="O33" s="56">
        <f>DSUM(lessons,$E$4,K32:M33)-Y33</f>
        <v>2.9999999999999996</v>
      </c>
      <c r="P33" s="56">
        <f>$A33</f>
        <v>8</v>
      </c>
      <c r="Q33" s="56" t="str">
        <f>B33</f>
        <v>Σ</v>
      </c>
      <c r="R33" s="56" t="s">
        <v>176</v>
      </c>
      <c r="S33" s="56">
        <f>DSUM(lessons,Αναλυτικό!$N$2,P32:R33)</f>
        <v>5</v>
      </c>
      <c r="T33" s="56">
        <f>DSUM(lessons,$E$4,P32:R33)</f>
        <v>19</v>
      </c>
      <c r="U33" s="56">
        <f>$A33</f>
        <v>8</v>
      </c>
      <c r="V33" s="56" t="str">
        <f>B33</f>
        <v>Σ</v>
      </c>
      <c r="W33" s="56" t="s">
        <v>177</v>
      </c>
      <c r="X33" s="56">
        <f>DSUM(lessons,Αναλυτικό!$N$2,U32:W33)</f>
        <v>0</v>
      </c>
      <c r="Y33" s="56">
        <f>DSUM(lessons,$E$4,U32:W33)</f>
        <v>0</v>
      </c>
      <c r="Z33" s="56">
        <f>I33+N33</f>
        <v>1</v>
      </c>
      <c r="AA33" s="56">
        <f>J33+O33</f>
        <v>2.9999999999999996</v>
      </c>
      <c r="AB33" s="56">
        <f>S33+X33</f>
        <v>5</v>
      </c>
      <c r="AC33" s="72">
        <f>T33+Y33</f>
        <v>19</v>
      </c>
      <c r="AD33" s="68"/>
      <c r="AE33">
        <f>Z33+AB33</f>
        <v>6</v>
      </c>
      <c r="AF33">
        <f>AA33+AC33</f>
        <v>22</v>
      </c>
      <c r="AG33">
        <f>AE33-D33</f>
        <v>0</v>
      </c>
      <c r="AH33">
        <f>AF33-E33</f>
        <v>0</v>
      </c>
    </row>
    <row r="34" spans="1:34" hidden="1" x14ac:dyDescent="0.2">
      <c r="A34" s="74" t="str">
        <f>A$4</f>
        <v>ΕΞΑΜΗΝΟ</v>
      </c>
      <c r="B34" s="56" t="str">
        <f>B$4</f>
        <v>ΚΑΤΕΥΘΥΝΣΗ</v>
      </c>
      <c r="C34" s="56"/>
      <c r="D34" s="56"/>
      <c r="E34" s="56"/>
      <c r="F34" s="56" t="str">
        <f>F$4</f>
        <v>ΕΞΑΜΗΝΟ</v>
      </c>
      <c r="G34" s="56" t="str">
        <f>$G$4</f>
        <v>ΚΑΤΕΥΘΥΝΣΗ</v>
      </c>
      <c r="H34" s="56" t="str">
        <f>H$4</f>
        <v>ΤΥΠΟΣ</v>
      </c>
      <c r="I34" s="56"/>
      <c r="J34" s="56"/>
      <c r="K34" s="56" t="str">
        <f>K$4</f>
        <v>ΕΞΑΜΗΝΟ</v>
      </c>
      <c r="L34" s="56" t="str">
        <f>$G$4</f>
        <v>ΚΑΤΕΥΘΥΝΣΗ</v>
      </c>
      <c r="M34" s="56" t="str">
        <f>M$4</f>
        <v>ΤΥΠΟΣ</v>
      </c>
      <c r="N34" s="56"/>
      <c r="O34" s="56"/>
      <c r="P34" s="56" t="str">
        <f>P$4</f>
        <v>ΕΞΑΜΗΝΟ</v>
      </c>
      <c r="Q34" s="56" t="str">
        <f>Q$4</f>
        <v>ΚΑΤΕΥΘΥΝΣΗ</v>
      </c>
      <c r="R34" s="56" t="str">
        <f>R$4</f>
        <v>ΤΥΠΟΣ</v>
      </c>
      <c r="S34" s="56"/>
      <c r="T34" s="56"/>
      <c r="U34" s="56" t="str">
        <f t="shared" ref="U34:W42" si="6">U$4</f>
        <v>ΕΞΑΜΗΝΟ</v>
      </c>
      <c r="V34" s="56" t="str">
        <f>V$4</f>
        <v>ΚΑΤΕΥΘΥΝΣΗ</v>
      </c>
      <c r="W34" s="56" t="str">
        <f t="shared" si="6"/>
        <v>ΤΥΠΟΣ</v>
      </c>
      <c r="X34" s="56"/>
      <c r="Y34" s="56"/>
      <c r="Z34" s="56"/>
      <c r="AA34" s="56"/>
      <c r="AB34" s="56"/>
      <c r="AC34" s="72"/>
      <c r="AD34" s="68"/>
    </row>
    <row r="35" spans="1:34" x14ac:dyDescent="0.2">
      <c r="A35" s="74">
        <v>8</v>
      </c>
      <c r="B35" s="56" t="s">
        <v>173</v>
      </c>
      <c r="C35" s="56"/>
      <c r="D35" s="56">
        <f>DSUM(lessons,Αναλυτικό!$N$2,A34:C35)</f>
        <v>6</v>
      </c>
      <c r="E35" s="56">
        <f>DSUM(lessons,$E$4,A34:B36)</f>
        <v>20.833333333333332</v>
      </c>
      <c r="F35" s="56">
        <f>A35</f>
        <v>8</v>
      </c>
      <c r="G35" s="56" t="s">
        <v>167</v>
      </c>
      <c r="H35" s="65" t="s">
        <v>171</v>
      </c>
      <c r="I35" s="56">
        <f>DSUM(lessons,Αναλυτικό!$N$2,F34:H35)</f>
        <v>0</v>
      </c>
      <c r="J35" s="56">
        <f>DSUM(lessons,$E$4,F34:H35)</f>
        <v>0</v>
      </c>
      <c r="K35" s="56">
        <f>$A35</f>
        <v>8</v>
      </c>
      <c r="L35" s="56" t="str">
        <f>B35</f>
        <v>Γ</v>
      </c>
      <c r="M35" s="56" t="s">
        <v>178</v>
      </c>
      <c r="N35" s="56">
        <f>DSUM(lessons,Αναλυτικό!$N$2,K34:M35)-X35</f>
        <v>4</v>
      </c>
      <c r="O35" s="102">
        <f>DSUM(lessons,$E$4,K34:M35)-Y35</f>
        <v>13.833333333333334</v>
      </c>
      <c r="P35" s="56">
        <f>$A35</f>
        <v>8</v>
      </c>
      <c r="Q35" s="56" t="str">
        <f>B35</f>
        <v>Γ</v>
      </c>
      <c r="R35" s="56" t="s">
        <v>176</v>
      </c>
      <c r="S35" s="56">
        <f>DSUM(lessons,Αναλυτικό!$N$2,P34:R35)</f>
        <v>2</v>
      </c>
      <c r="T35" s="56">
        <f>DSUM(lessons,$E$4,P34:R35)</f>
        <v>7</v>
      </c>
      <c r="U35" s="56">
        <f>$A35</f>
        <v>8</v>
      </c>
      <c r="V35" s="56" t="str">
        <f>B35</f>
        <v>Γ</v>
      </c>
      <c r="W35" s="56" t="s">
        <v>177</v>
      </c>
      <c r="X35" s="56">
        <f>DSUM(lessons,Αναλυτικό!$N$2,U34:W35)</f>
        <v>0</v>
      </c>
      <c r="Y35" s="56">
        <f>DSUM(lessons,$E$4,U34:W35)</f>
        <v>0</v>
      </c>
      <c r="Z35" s="56">
        <f>I35+N35</f>
        <v>4</v>
      </c>
      <c r="AA35" s="56">
        <f>J35+O35</f>
        <v>13.833333333333334</v>
      </c>
      <c r="AB35" s="56">
        <f>S35+X35</f>
        <v>2</v>
      </c>
      <c r="AC35" s="72">
        <f>T35+Y35</f>
        <v>7</v>
      </c>
      <c r="AD35" s="68"/>
      <c r="AE35">
        <f>Z35+AB35</f>
        <v>6</v>
      </c>
      <c r="AF35">
        <f>AA35+AC35</f>
        <v>20.833333333333336</v>
      </c>
      <c r="AG35">
        <f>AE35-D35</f>
        <v>0</v>
      </c>
      <c r="AH35">
        <f>AF35-E35</f>
        <v>0</v>
      </c>
    </row>
    <row r="36" spans="1:34" hidden="1" x14ac:dyDescent="0.2">
      <c r="A36" s="74" t="str">
        <f>A32</f>
        <v>ΕΞΑΜΗΝΟ</v>
      </c>
      <c r="B36" s="56" t="str">
        <f t="shared" ref="B36:B42" si="7">B28</f>
        <v>ΚΑΤΕΥΘΥΝΣΗ</v>
      </c>
      <c r="C36" s="56"/>
      <c r="D36" s="56"/>
      <c r="E36" s="56"/>
      <c r="F36" s="56" t="str">
        <f>F$4</f>
        <v>ΕΞΑΜΗΝΟ</v>
      </c>
      <c r="G36" s="56" t="str">
        <f>$G$4</f>
        <v>ΚΑΤΕΥΘΥΝΣΗ</v>
      </c>
      <c r="H36" s="56" t="str">
        <f>H$4</f>
        <v>ΤΥΠΟΣ</v>
      </c>
      <c r="I36" s="56"/>
      <c r="J36" s="56"/>
      <c r="K36" s="56" t="str">
        <f>K$4</f>
        <v>ΕΞΑΜΗΝΟ</v>
      </c>
      <c r="L36" s="56" t="str">
        <f>$G$4</f>
        <v>ΚΑΤΕΥΘΥΝΣΗ</v>
      </c>
      <c r="M36" s="56" t="str">
        <f>M$4</f>
        <v>ΤΥΠΟΣ</v>
      </c>
      <c r="N36" s="56"/>
      <c r="O36" s="56"/>
      <c r="P36" s="56" t="str">
        <f>P$4</f>
        <v>ΕΞΑΜΗΝΟ</v>
      </c>
      <c r="Q36" s="56" t="str">
        <f>Q$4</f>
        <v>ΚΑΤΕΥΘΥΝΣΗ</v>
      </c>
      <c r="R36" s="56" t="str">
        <f>R$4</f>
        <v>ΤΥΠΟΣ</v>
      </c>
      <c r="S36" s="56"/>
      <c r="T36" s="56"/>
      <c r="U36" s="56" t="str">
        <f t="shared" si="6"/>
        <v>ΕΞΑΜΗΝΟ</v>
      </c>
      <c r="V36" s="56" t="str">
        <f>V$4</f>
        <v>ΚΑΤΕΥΘΥΝΣΗ</v>
      </c>
      <c r="W36" s="56" t="str">
        <f t="shared" si="6"/>
        <v>ΤΥΠΟΣ</v>
      </c>
      <c r="X36" s="56"/>
      <c r="Y36" s="56"/>
      <c r="Z36" s="56"/>
      <c r="AA36" s="56"/>
      <c r="AB36" s="56"/>
      <c r="AC36" s="72"/>
      <c r="AD36" s="68"/>
    </row>
    <row r="37" spans="1:34" ht="12.4" customHeight="1" x14ac:dyDescent="0.2">
      <c r="A37" s="74">
        <v>9</v>
      </c>
      <c r="B37" s="56" t="str">
        <f t="shared" si="7"/>
        <v>Δ</v>
      </c>
      <c r="C37" s="56"/>
      <c r="D37" s="56">
        <f>DSUM(lessons,Αναλυτικό!$N$2,A36:B38)</f>
        <v>6</v>
      </c>
      <c r="E37" s="56">
        <f>DSUM(lessons,$E$4,A36:B38)</f>
        <v>21.25</v>
      </c>
      <c r="F37" s="56">
        <f>A37</f>
        <v>9</v>
      </c>
      <c r="G37" s="56" t="s">
        <v>167</v>
      </c>
      <c r="H37" s="65" t="s">
        <v>171</v>
      </c>
      <c r="I37" s="56">
        <f>DSUM(lessons,Αναλυτικό!$N$2,F36:H37)</f>
        <v>0</v>
      </c>
      <c r="J37" s="56">
        <f>DSUM(lessons,$E$4,F36:H37)</f>
        <v>0</v>
      </c>
      <c r="K37" s="56">
        <f>$A37</f>
        <v>9</v>
      </c>
      <c r="L37" s="56" t="str">
        <f>B37</f>
        <v>Δ</v>
      </c>
      <c r="M37" s="56" t="s">
        <v>178</v>
      </c>
      <c r="N37" s="56">
        <f>DSUM(lessons,Αναλυτικό!$N$2,K36:M37)-X37</f>
        <v>2</v>
      </c>
      <c r="O37" s="102">
        <f>DSUM(lessons,$E$4,K36:M37)-Y37</f>
        <v>6.25</v>
      </c>
      <c r="P37" s="56">
        <f>$A37</f>
        <v>9</v>
      </c>
      <c r="Q37" s="56" t="str">
        <f>B37</f>
        <v>Δ</v>
      </c>
      <c r="R37" s="56" t="s">
        <v>176</v>
      </c>
      <c r="S37" s="56">
        <f>DSUM(lessons,Αναλυτικό!$N$2,P36:R37)</f>
        <v>4</v>
      </c>
      <c r="T37" s="56">
        <f>DSUM(lessons,$E$4,P36:R37)</f>
        <v>15</v>
      </c>
      <c r="U37" s="56">
        <f>$A37</f>
        <v>9</v>
      </c>
      <c r="V37" s="56" t="str">
        <f>B37</f>
        <v>Δ</v>
      </c>
      <c r="W37" s="56" t="s">
        <v>177</v>
      </c>
      <c r="X37" s="56">
        <f>DSUM(lessons,Αναλυτικό!$N$2,U36:W37)</f>
        <v>0</v>
      </c>
      <c r="Y37" s="56">
        <f>DSUM(lessons,$E$4,U36:W37)</f>
        <v>0</v>
      </c>
      <c r="Z37" s="56">
        <f>I37+N37</f>
        <v>2</v>
      </c>
      <c r="AA37" s="102">
        <f>J37+O37</f>
        <v>6.25</v>
      </c>
      <c r="AB37" s="56">
        <f>S37+X37</f>
        <v>4</v>
      </c>
      <c r="AC37" s="72">
        <f>T37+Y37</f>
        <v>15</v>
      </c>
      <c r="AD37" s="68"/>
      <c r="AE37">
        <f>Z37+AB37</f>
        <v>6</v>
      </c>
      <c r="AF37">
        <f>AA37+AC37</f>
        <v>21.25</v>
      </c>
      <c r="AG37">
        <f>AE37-D37</f>
        <v>0</v>
      </c>
      <c r="AH37">
        <f>AF37-E37</f>
        <v>0</v>
      </c>
    </row>
    <row r="38" spans="1:34" hidden="1" x14ac:dyDescent="0.2">
      <c r="A38" s="74" t="str">
        <f>A36</f>
        <v>ΕΞΑΜΗΝΟ</v>
      </c>
      <c r="B38" s="56" t="str">
        <f t="shared" si="7"/>
        <v>ΚΑΤΕΥΘΥΝΣΗ</v>
      </c>
      <c r="C38" s="56"/>
      <c r="D38" s="56"/>
      <c r="E38" s="56"/>
      <c r="F38" s="56" t="str">
        <f>F$4</f>
        <v>ΕΞΑΜΗΝΟ</v>
      </c>
      <c r="G38" s="56" t="str">
        <f>$G$4</f>
        <v>ΚΑΤΕΥΘΥΝΣΗ</v>
      </c>
      <c r="H38" s="56" t="str">
        <f>H$4</f>
        <v>ΤΥΠΟΣ</v>
      </c>
      <c r="I38" s="56"/>
      <c r="J38" s="56"/>
      <c r="K38" s="56" t="str">
        <f>K$4</f>
        <v>ΕΞΑΜΗΝΟ</v>
      </c>
      <c r="L38" s="56" t="str">
        <f>$G$4</f>
        <v>ΚΑΤΕΥΘΥΝΣΗ</v>
      </c>
      <c r="M38" s="56" t="str">
        <f>M$4</f>
        <v>ΤΥΠΟΣ</v>
      </c>
      <c r="N38" s="56"/>
      <c r="O38" s="102"/>
      <c r="P38" s="56" t="str">
        <f>P$4</f>
        <v>ΕΞΑΜΗΝΟ</v>
      </c>
      <c r="Q38" s="56" t="str">
        <f>Q$4</f>
        <v>ΚΑΤΕΥΘΥΝΣΗ</v>
      </c>
      <c r="R38" s="56" t="str">
        <f>R$4</f>
        <v>ΤΥΠΟΣ</v>
      </c>
      <c r="S38" s="56"/>
      <c r="T38" s="56"/>
      <c r="U38" s="56" t="str">
        <f t="shared" si="6"/>
        <v>ΕΞΑΜΗΝΟ</v>
      </c>
      <c r="V38" s="56" t="str">
        <f>V$4</f>
        <v>ΚΑΤΕΥΘΥΝΣΗ</v>
      </c>
      <c r="W38" s="56" t="str">
        <f t="shared" si="6"/>
        <v>ΤΥΠΟΣ</v>
      </c>
      <c r="X38" s="56"/>
      <c r="Y38" s="56"/>
      <c r="Z38" s="56"/>
      <c r="AA38" s="102"/>
      <c r="AB38" s="56"/>
      <c r="AC38" s="72"/>
      <c r="AD38" s="68"/>
    </row>
    <row r="39" spans="1:34" x14ac:dyDescent="0.2">
      <c r="A39" s="74">
        <v>9</v>
      </c>
      <c r="B39" s="56" t="str">
        <f t="shared" si="7"/>
        <v>Υ</v>
      </c>
      <c r="C39" s="56"/>
      <c r="D39" s="56">
        <f>DSUM(lessons,Αναλυτικό!$N$2,A38:B40)</f>
        <v>6</v>
      </c>
      <c r="E39" s="56">
        <f>DSUM(lessons,$E$4,A38:B40)</f>
        <v>20.75</v>
      </c>
      <c r="F39" s="56">
        <f>A39</f>
        <v>9</v>
      </c>
      <c r="G39" s="56" t="s">
        <v>167</v>
      </c>
      <c r="H39" s="65" t="s">
        <v>171</v>
      </c>
      <c r="I39" s="56">
        <f>DSUM(lessons,Αναλυτικό!$N$2,F38:H39)</f>
        <v>0</v>
      </c>
      <c r="J39" s="56">
        <f>DSUM(lessons,$E$4,F38:H39)</f>
        <v>0</v>
      </c>
      <c r="K39" s="56">
        <f>$A39</f>
        <v>9</v>
      </c>
      <c r="L39" s="56" t="str">
        <f>B39</f>
        <v>Υ</v>
      </c>
      <c r="M39" s="56" t="s">
        <v>178</v>
      </c>
      <c r="N39" s="56">
        <f>DSUM(lessons,Αναλυτικό!$N$2,K38:M39)-X39</f>
        <v>2</v>
      </c>
      <c r="O39" s="102">
        <f>DSUM(lessons,$E$4,K38:M39)-Y39</f>
        <v>6.25</v>
      </c>
      <c r="P39" s="56">
        <f>$A39</f>
        <v>9</v>
      </c>
      <c r="Q39" s="56" t="str">
        <f>B39</f>
        <v>Υ</v>
      </c>
      <c r="R39" s="56" t="s">
        <v>176</v>
      </c>
      <c r="S39" s="56">
        <f>DSUM(lessons,Αναλυτικό!$N$2,P38:R39)</f>
        <v>1</v>
      </c>
      <c r="T39" s="56">
        <f>DSUM(lessons,$E$4,P38:R39)</f>
        <v>4</v>
      </c>
      <c r="U39" s="56">
        <f>$A39</f>
        <v>9</v>
      </c>
      <c r="V39" s="56" t="str">
        <f>B39</f>
        <v>Υ</v>
      </c>
      <c r="W39" s="56" t="s">
        <v>177</v>
      </c>
      <c r="X39" s="56">
        <f>DSUM(lessons,Αναλυτικό!$N$2,U38:W39)</f>
        <v>3</v>
      </c>
      <c r="Y39" s="56">
        <f>DSUM(lessons,$E$4,U38:W39)</f>
        <v>10.5</v>
      </c>
      <c r="Z39" s="56">
        <f>I39+N39</f>
        <v>2</v>
      </c>
      <c r="AA39" s="102">
        <f>J39+O39</f>
        <v>6.25</v>
      </c>
      <c r="AB39" s="56">
        <f>S39+X39</f>
        <v>4</v>
      </c>
      <c r="AC39" s="72">
        <f>T39+Y39</f>
        <v>14.5</v>
      </c>
      <c r="AD39" s="68"/>
      <c r="AE39">
        <f>Z39+AB39</f>
        <v>6</v>
      </c>
      <c r="AF39">
        <f>AA39+AC39</f>
        <v>20.75</v>
      </c>
      <c r="AG39">
        <f>AE39-D39</f>
        <v>0</v>
      </c>
      <c r="AH39">
        <f>AF39-E39</f>
        <v>0</v>
      </c>
    </row>
    <row r="40" spans="1:34" hidden="1" x14ac:dyDescent="0.2">
      <c r="A40" s="74" t="str">
        <f>A38</f>
        <v>ΕΞΑΜΗΝΟ</v>
      </c>
      <c r="B40" s="56" t="str">
        <f t="shared" si="7"/>
        <v>ΚΑΤΕΥΘΥΝΣΗ</v>
      </c>
      <c r="C40" s="56"/>
      <c r="D40" s="56"/>
      <c r="E40" s="56"/>
      <c r="F40" s="56" t="str">
        <f>F$4</f>
        <v>ΕΞΑΜΗΝΟ</v>
      </c>
      <c r="G40" s="56" t="str">
        <f>$G$4</f>
        <v>ΚΑΤΕΥΘΥΝΣΗ</v>
      </c>
      <c r="H40" s="56" t="str">
        <f>H$4</f>
        <v>ΤΥΠΟΣ</v>
      </c>
      <c r="I40" s="56"/>
      <c r="J40" s="56"/>
      <c r="K40" s="56" t="str">
        <f>K$4</f>
        <v>ΕΞΑΜΗΝΟ</v>
      </c>
      <c r="L40" s="56" t="str">
        <f>$G$4</f>
        <v>ΚΑΤΕΥΘΥΝΣΗ</v>
      </c>
      <c r="M40" s="56" t="str">
        <f>M$4</f>
        <v>ΤΥΠΟΣ</v>
      </c>
      <c r="N40" s="56"/>
      <c r="O40" s="56"/>
      <c r="P40" s="56" t="str">
        <f>P$4</f>
        <v>ΕΞΑΜΗΝΟ</v>
      </c>
      <c r="Q40" s="56" t="str">
        <f>Q$4</f>
        <v>ΚΑΤΕΥΘΥΝΣΗ</v>
      </c>
      <c r="R40" s="56" t="str">
        <f>R$4</f>
        <v>ΤΥΠΟΣ</v>
      </c>
      <c r="S40" s="56"/>
      <c r="T40" s="56"/>
      <c r="U40" s="56" t="str">
        <f t="shared" si="6"/>
        <v>ΕΞΑΜΗΝΟ</v>
      </c>
      <c r="V40" s="56" t="str">
        <f>V$4</f>
        <v>ΚΑΤΕΥΘΥΝΣΗ</v>
      </c>
      <c r="W40" s="56" t="str">
        <f t="shared" si="6"/>
        <v>ΤΥΠΟΣ</v>
      </c>
      <c r="X40" s="56"/>
      <c r="Y40" s="56"/>
      <c r="Z40" s="56"/>
      <c r="AA40" s="56"/>
      <c r="AB40" s="56"/>
      <c r="AC40" s="72"/>
      <c r="AD40" s="68"/>
    </row>
    <row r="41" spans="1:34" x14ac:dyDescent="0.2">
      <c r="A41" s="74">
        <v>9</v>
      </c>
      <c r="B41" s="56" t="str">
        <f t="shared" si="7"/>
        <v>Σ</v>
      </c>
      <c r="C41" s="56"/>
      <c r="D41" s="56">
        <f>DSUM(lessons,Αναλυτικό!$N$2,A40:B42)</f>
        <v>6</v>
      </c>
      <c r="E41" s="56">
        <f>DSUM(lessons,$E$4,A40:B42)</f>
        <v>20.249999999999996</v>
      </c>
      <c r="F41" s="56">
        <f>A41</f>
        <v>9</v>
      </c>
      <c r="G41" s="56" t="s">
        <v>167</v>
      </c>
      <c r="H41" s="65" t="s">
        <v>171</v>
      </c>
      <c r="I41" s="56">
        <f>DSUM(lessons,Αναλυτικό!$N$2,F40:H41)</f>
        <v>0</v>
      </c>
      <c r="J41" s="56">
        <f>DSUM(lessons,$E$4,F40:H41)</f>
        <v>0</v>
      </c>
      <c r="K41" s="56">
        <f>$A41</f>
        <v>9</v>
      </c>
      <c r="L41" s="56" t="str">
        <f>B41</f>
        <v>Σ</v>
      </c>
      <c r="M41" s="56" t="s">
        <v>178</v>
      </c>
      <c r="N41" s="56">
        <f>DSUM(lessons,Αναλυτικό!$N$2,K40:M41)-X41</f>
        <v>2</v>
      </c>
      <c r="O41" s="56">
        <f>DSUM(lessons,$E$4,K40:M41)-Y41</f>
        <v>7.2499999999999991</v>
      </c>
      <c r="P41" s="56">
        <f>$A41</f>
        <v>9</v>
      </c>
      <c r="Q41" s="56" t="str">
        <f>B41</f>
        <v>Σ</v>
      </c>
      <c r="R41" s="56" t="s">
        <v>176</v>
      </c>
      <c r="S41" s="56">
        <f>DSUM(lessons,Αναλυτικό!$N$2,P40:R41)</f>
        <v>4</v>
      </c>
      <c r="T41" s="56">
        <f>DSUM(lessons,$E$4,P40:R41)</f>
        <v>13</v>
      </c>
      <c r="U41" s="56">
        <f>$A41</f>
        <v>9</v>
      </c>
      <c r="V41" s="56" t="str">
        <f>B41</f>
        <v>Σ</v>
      </c>
      <c r="W41" s="56" t="s">
        <v>177</v>
      </c>
      <c r="X41" s="56">
        <f>DSUM(lessons,Αναλυτικό!$N$2,U40:W41)</f>
        <v>0</v>
      </c>
      <c r="Y41" s="56">
        <f>DSUM(lessons,$E$4,U40:W41)</f>
        <v>0</v>
      </c>
      <c r="Z41" s="56">
        <f>I41+N41</f>
        <v>2</v>
      </c>
      <c r="AA41" s="56">
        <f>J41+O41</f>
        <v>7.2499999999999991</v>
      </c>
      <c r="AB41" s="56">
        <f>S41+X41</f>
        <v>4</v>
      </c>
      <c r="AC41" s="72">
        <f>T41+Y41</f>
        <v>13</v>
      </c>
      <c r="AD41" s="68"/>
      <c r="AE41">
        <f>Z41+AB41</f>
        <v>6</v>
      </c>
      <c r="AF41">
        <f>AA41+AC41</f>
        <v>20.25</v>
      </c>
      <c r="AG41">
        <f>AE41-D41</f>
        <v>0</v>
      </c>
      <c r="AH41">
        <f>AF41-E41</f>
        <v>0</v>
      </c>
    </row>
    <row r="42" spans="1:34" hidden="1" x14ac:dyDescent="0.2">
      <c r="A42" s="74" t="str">
        <f>A40</f>
        <v>ΕΞΑΜΗΝΟ</v>
      </c>
      <c r="B42" s="56" t="str">
        <f t="shared" si="7"/>
        <v>ΚΑΤΕΥΘΥΝΣΗ</v>
      </c>
      <c r="C42" s="56"/>
      <c r="D42" s="56"/>
      <c r="E42" s="56"/>
      <c r="F42" s="56" t="str">
        <f>F$4</f>
        <v>ΕΞΑΜΗΝΟ</v>
      </c>
      <c r="G42" s="56" t="str">
        <f>$G$4</f>
        <v>ΚΑΤΕΥΘΥΝΣΗ</v>
      </c>
      <c r="H42" s="56" t="str">
        <f>H$4</f>
        <v>ΤΥΠΟΣ</v>
      </c>
      <c r="I42" s="56"/>
      <c r="J42" s="56"/>
      <c r="K42" s="56" t="str">
        <f>K$4</f>
        <v>ΕΞΑΜΗΝΟ</v>
      </c>
      <c r="L42" s="56" t="str">
        <f>$G$4</f>
        <v>ΚΑΤΕΥΘΥΝΣΗ</v>
      </c>
      <c r="M42" s="56" t="str">
        <f>M$4</f>
        <v>ΤΥΠΟΣ</v>
      </c>
      <c r="N42" s="56"/>
      <c r="O42" s="56"/>
      <c r="P42" s="56" t="str">
        <f>P$4</f>
        <v>ΕΞΑΜΗΝΟ</v>
      </c>
      <c r="Q42" s="56" t="str">
        <f>Q$4</f>
        <v>ΚΑΤΕΥΘΥΝΣΗ</v>
      </c>
      <c r="R42" s="56" t="str">
        <f>R$4</f>
        <v>ΤΥΠΟΣ</v>
      </c>
      <c r="S42" s="56"/>
      <c r="T42" s="56"/>
      <c r="U42" s="56" t="str">
        <f t="shared" si="6"/>
        <v>ΕΞΑΜΗΝΟ</v>
      </c>
      <c r="V42" s="56" t="str">
        <f>V$4</f>
        <v>ΚΑΤΕΥΘΥΝΣΗ</v>
      </c>
      <c r="W42" s="56" t="str">
        <f t="shared" si="6"/>
        <v>ΤΥΠΟΣ</v>
      </c>
      <c r="X42" s="56"/>
      <c r="Y42" s="56"/>
      <c r="Z42" s="56"/>
      <c r="AA42" s="56"/>
      <c r="AB42" s="56"/>
      <c r="AC42" s="72"/>
      <c r="AD42" s="68"/>
    </row>
    <row r="43" spans="1:34" ht="13.5" thickBot="1" x14ac:dyDescent="0.25">
      <c r="A43" s="81">
        <v>9</v>
      </c>
      <c r="B43" s="60" t="s">
        <v>173</v>
      </c>
      <c r="C43" s="60"/>
      <c r="D43" s="60">
        <f>DSUM(lessons,Αναλυτικό!$N$2,A42:B44)</f>
        <v>6</v>
      </c>
      <c r="E43" s="60">
        <f>DSUM(lessons,$E$4,A42:B44)</f>
        <v>21.999999999999996</v>
      </c>
      <c r="F43" s="60">
        <f>A43</f>
        <v>9</v>
      </c>
      <c r="G43" s="60" t="s">
        <v>167</v>
      </c>
      <c r="H43" s="82" t="s">
        <v>171</v>
      </c>
      <c r="I43" s="60">
        <f>DSUM(lessons,Αναλυτικό!$N$2,F42:H43)</f>
        <v>0</v>
      </c>
      <c r="J43" s="60">
        <f>DSUM(lessons,$E$4,F42:H43)</f>
        <v>0</v>
      </c>
      <c r="K43" s="60">
        <f>$A43</f>
        <v>9</v>
      </c>
      <c r="L43" s="60" t="str">
        <f>B43</f>
        <v>Γ</v>
      </c>
      <c r="M43" s="60" t="s">
        <v>178</v>
      </c>
      <c r="N43" s="60">
        <f>DSUM(lessons,Αναλυτικό!$N$2,K42:M43)-X43</f>
        <v>2</v>
      </c>
      <c r="O43" s="60">
        <f>DSUM(lessons,$E$4,K42:M43)-Y43</f>
        <v>6.9999999999999991</v>
      </c>
      <c r="P43" s="60">
        <f>$A43</f>
        <v>9</v>
      </c>
      <c r="Q43" s="60" t="str">
        <f>B43</f>
        <v>Γ</v>
      </c>
      <c r="R43" s="60" t="s">
        <v>176</v>
      </c>
      <c r="S43" s="60">
        <f>DSUM(lessons,Αναλυτικό!$N$2,P42:R43)</f>
        <v>4</v>
      </c>
      <c r="T43" s="60">
        <f>DSUM(lessons,$E$4,P42:R43)</f>
        <v>15</v>
      </c>
      <c r="U43" s="60">
        <f>$A43</f>
        <v>9</v>
      </c>
      <c r="V43" s="60" t="str">
        <f>B43</f>
        <v>Γ</v>
      </c>
      <c r="W43" s="60" t="s">
        <v>177</v>
      </c>
      <c r="X43" s="60">
        <f>DSUM(lessons,Αναλυτικό!$N$2,U42:W43)</f>
        <v>0</v>
      </c>
      <c r="Y43" s="60">
        <f>DSUM(lessons,$E$4,U42:W43)</f>
        <v>0</v>
      </c>
      <c r="Z43" s="60">
        <f>I43+N43</f>
        <v>2</v>
      </c>
      <c r="AA43" s="60">
        <f>J43+O43</f>
        <v>6.9999999999999991</v>
      </c>
      <c r="AB43" s="60">
        <f>S43+X43</f>
        <v>4</v>
      </c>
      <c r="AC43" s="83">
        <f>T43+Y43</f>
        <v>15</v>
      </c>
      <c r="AD43" s="68"/>
      <c r="AE43">
        <f>Z43+AB43</f>
        <v>6</v>
      </c>
      <c r="AF43">
        <f>AA43+AC43</f>
        <v>22</v>
      </c>
      <c r="AG43">
        <f>AE43-D43</f>
        <v>0</v>
      </c>
      <c r="AH43">
        <f>AF43-E43</f>
        <v>0</v>
      </c>
    </row>
    <row r="44" spans="1:34" ht="13.5" thickTop="1" x14ac:dyDescent="0.2">
      <c r="A44" s="63" t="s">
        <v>40</v>
      </c>
      <c r="B44" s="59"/>
      <c r="C44" s="59"/>
      <c r="D44" s="58">
        <f>SUM(D5:D15)+AVERAGE(D17:D26)+AVERAGE(D29:D35)+AVERAGE(D37:D43)</f>
        <v>54.75</v>
      </c>
      <c r="E44" s="86">
        <f>SUM(E5:E15)+AVERAGE(E17:E26)+AVERAGE(E29:E35)+AVERAGE(E37:E43)</f>
        <v>199.14583333333331</v>
      </c>
      <c r="F44" s="86"/>
      <c r="G44" s="86"/>
      <c r="H44" s="86"/>
      <c r="I44" s="86">
        <f>SUM(I5:I15)+AVERAGE(I17:I26)+AVERAGE(I29:I35)+AVERAGE(I37:I43)</f>
        <v>36</v>
      </c>
      <c r="J44" s="86">
        <f t="shared" ref="J44:AC44" si="8">SUM(J5:J15)+AVERAGE(J17:J26)+AVERAGE(J29:J35)+AVERAGE(J37:J43)</f>
        <v>134</v>
      </c>
      <c r="K44" s="86">
        <f t="shared" si="8"/>
        <v>45</v>
      </c>
      <c r="L44" s="86" t="e">
        <f t="shared" si="8"/>
        <v>#DIV/0!</v>
      </c>
      <c r="M44" s="86" t="e">
        <f t="shared" si="8"/>
        <v>#DIV/0!</v>
      </c>
      <c r="N44" s="86">
        <f t="shared" si="8"/>
        <v>8.5</v>
      </c>
      <c r="O44" s="58">
        <f t="shared" si="8"/>
        <v>27.270833333333336</v>
      </c>
      <c r="P44" s="58">
        <f t="shared" si="8"/>
        <v>45</v>
      </c>
      <c r="Q44" s="58" t="e">
        <f t="shared" si="8"/>
        <v>#DIV/0!</v>
      </c>
      <c r="R44" s="58" t="e">
        <f t="shared" si="8"/>
        <v>#DIV/0!</v>
      </c>
      <c r="S44" s="58">
        <f t="shared" si="8"/>
        <v>9</v>
      </c>
      <c r="T44" s="58">
        <f t="shared" si="8"/>
        <v>33.5</v>
      </c>
      <c r="U44" s="58">
        <f t="shared" si="8"/>
        <v>45</v>
      </c>
      <c r="V44" s="58" t="e">
        <f t="shared" si="8"/>
        <v>#DIV/0!</v>
      </c>
      <c r="W44" s="58" t="e">
        <f t="shared" si="8"/>
        <v>#DIV/0!</v>
      </c>
      <c r="X44" s="58">
        <f t="shared" si="8"/>
        <v>1.25</v>
      </c>
      <c r="Y44" s="58">
        <f t="shared" si="8"/>
        <v>4.375</v>
      </c>
      <c r="Z44" s="86">
        <f t="shared" si="8"/>
        <v>44.5</v>
      </c>
      <c r="AA44" s="86">
        <f t="shared" si="8"/>
        <v>161.27083333333334</v>
      </c>
      <c r="AB44" s="86">
        <f t="shared" si="8"/>
        <v>10.25</v>
      </c>
      <c r="AC44" s="87">
        <f t="shared" si="8"/>
        <v>37.875</v>
      </c>
      <c r="AD44" s="69"/>
      <c r="AE44" s="2">
        <f>SUM(AE5:AE15)+AVERAGE(AE17:AE26)+AVERAGE(AE29:AE35)+AVERAGE(AE37:AE43)</f>
        <v>54.75</v>
      </c>
      <c r="AF44" s="2">
        <f>SUM(AF5:AF15)+AVERAGE(AF17:AF26)+AVERAGE(AF29:AF35)+AVERAGE(AF37:AF43)</f>
        <v>199.14583333333334</v>
      </c>
      <c r="AG44" s="353">
        <f t="shared" ref="AG44:AH44" si="9">SUM(AG5:AG15)+AVERAGE(AG17:AG26)+AVERAGE(AG29:AG35)+AVERAGE(AG37:AG43)</f>
        <v>0</v>
      </c>
      <c r="AH44" s="353">
        <f t="shared" si="9"/>
        <v>0</v>
      </c>
    </row>
    <row r="45" spans="1:34" ht="13.5" thickBot="1" x14ac:dyDescent="0.25">
      <c r="A45" s="64" t="s">
        <v>41</v>
      </c>
      <c r="B45" s="61"/>
      <c r="C45" s="61"/>
      <c r="D45" s="61"/>
      <c r="E45" s="61"/>
      <c r="F45" s="61"/>
      <c r="G45" s="61"/>
      <c r="H45" s="61"/>
      <c r="I45" s="62">
        <f>I44/$D44</f>
        <v>0.65753424657534243</v>
      </c>
      <c r="J45" s="62">
        <f>J44/$E44</f>
        <v>0.67287373156187891</v>
      </c>
      <c r="K45" s="61"/>
      <c r="L45" s="61"/>
      <c r="M45" s="61"/>
      <c r="N45" s="62">
        <f>N44/$D44</f>
        <v>0.15525114155251141</v>
      </c>
      <c r="O45" s="62">
        <f>O44/$E44</f>
        <v>0.13693901035673189</v>
      </c>
      <c r="P45" s="61"/>
      <c r="Q45" s="61"/>
      <c r="R45" s="61"/>
      <c r="S45" s="62">
        <f>S44/$D44</f>
        <v>0.16438356164383561</v>
      </c>
      <c r="T45" s="62">
        <f>T44/$E44</f>
        <v>0.16821843289046973</v>
      </c>
      <c r="U45" s="61"/>
      <c r="V45" s="61"/>
      <c r="W45" s="61"/>
      <c r="X45" s="62">
        <f>X44/$D44</f>
        <v>2.2831050228310501E-2</v>
      </c>
      <c r="Y45" s="62">
        <f>Y44/$E44</f>
        <v>2.1968825190919555E-2</v>
      </c>
      <c r="Z45" s="62">
        <f>Z44/$D44</f>
        <v>0.81278538812785384</v>
      </c>
      <c r="AA45" s="62">
        <f>AA44/$E44</f>
        <v>0.80981274191861086</v>
      </c>
      <c r="AB45" s="62">
        <f>AB44/$D44</f>
        <v>0.18721461187214611</v>
      </c>
      <c r="AC45" s="84">
        <f>AC44/$E44</f>
        <v>0.19018725808138928</v>
      </c>
      <c r="AD45" s="70"/>
      <c r="AE45" s="5">
        <f>AE44/$D44</f>
        <v>1</v>
      </c>
      <c r="AF45" s="5">
        <f>AF44/$E44</f>
        <v>1.0000000000000002</v>
      </c>
    </row>
    <row r="46" spans="1:34" ht="13.5" thickTop="1" x14ac:dyDescent="0.2">
      <c r="A46" s="9" t="s">
        <v>42</v>
      </c>
      <c r="B46" s="10"/>
      <c r="C46" s="10"/>
      <c r="D46" s="59">
        <f>SUM(D5:D17,D29,D37)</f>
        <v>55</v>
      </c>
      <c r="E46" s="59">
        <f t="shared" ref="E46:AG46" si="10">SUM(E5:E17,E29,E37)</f>
        <v>200.75</v>
      </c>
      <c r="F46" s="59">
        <f t="shared" si="10"/>
        <v>45</v>
      </c>
      <c r="G46" s="59">
        <f t="shared" si="10"/>
        <v>0</v>
      </c>
      <c r="H46" s="59">
        <f t="shared" si="10"/>
        <v>0</v>
      </c>
      <c r="I46" s="59">
        <f t="shared" si="10"/>
        <v>36</v>
      </c>
      <c r="J46" s="59">
        <f t="shared" si="10"/>
        <v>134</v>
      </c>
      <c r="K46" s="59">
        <f t="shared" si="10"/>
        <v>45</v>
      </c>
      <c r="L46" s="59">
        <f t="shared" si="10"/>
        <v>0</v>
      </c>
      <c r="M46" s="59">
        <f t="shared" si="10"/>
        <v>0</v>
      </c>
      <c r="N46" s="59">
        <f t="shared" si="10"/>
        <v>8</v>
      </c>
      <c r="O46" s="59">
        <f t="shared" si="10"/>
        <v>24.75</v>
      </c>
      <c r="P46" s="59">
        <f t="shared" si="10"/>
        <v>45</v>
      </c>
      <c r="Q46" s="59">
        <f t="shared" si="10"/>
        <v>0</v>
      </c>
      <c r="R46" s="59">
        <f t="shared" si="10"/>
        <v>0</v>
      </c>
      <c r="S46" s="59">
        <f t="shared" si="10"/>
        <v>11</v>
      </c>
      <c r="T46" s="59">
        <f t="shared" si="10"/>
        <v>42</v>
      </c>
      <c r="U46" s="59">
        <f t="shared" si="10"/>
        <v>45</v>
      </c>
      <c r="V46" s="59">
        <f t="shared" si="10"/>
        <v>0</v>
      </c>
      <c r="W46" s="59">
        <f t="shared" si="10"/>
        <v>0</v>
      </c>
      <c r="X46" s="59">
        <f t="shared" si="10"/>
        <v>0</v>
      </c>
      <c r="Y46" s="59">
        <f t="shared" si="10"/>
        <v>0</v>
      </c>
      <c r="Z46" s="59">
        <f t="shared" si="10"/>
        <v>44</v>
      </c>
      <c r="AA46" s="59">
        <f t="shared" si="10"/>
        <v>158.75</v>
      </c>
      <c r="AB46" s="59">
        <f t="shared" si="10"/>
        <v>11</v>
      </c>
      <c r="AC46" s="85">
        <f t="shared" si="10"/>
        <v>42</v>
      </c>
      <c r="AD46" s="11"/>
      <c r="AE46" s="18">
        <f t="shared" si="10"/>
        <v>55</v>
      </c>
      <c r="AF46" s="18">
        <f t="shared" si="10"/>
        <v>200.75</v>
      </c>
      <c r="AG46" s="18">
        <f t="shared" si="10"/>
        <v>0</v>
      </c>
    </row>
    <row r="47" spans="1:34" ht="13.5" thickBot="1" x14ac:dyDescent="0.25">
      <c r="A47" s="15" t="str">
        <f>A45</f>
        <v>ΠΟΣΟΣΤΟ</v>
      </c>
      <c r="B47" s="16"/>
      <c r="C47" s="16"/>
      <c r="D47" s="61"/>
      <c r="E47" s="61"/>
      <c r="F47" s="61"/>
      <c r="G47" s="61"/>
      <c r="H47" s="61"/>
      <c r="I47" s="62">
        <f>I46/$D46</f>
        <v>0.65454545454545454</v>
      </c>
      <c r="J47" s="62">
        <f>J46/$E46</f>
        <v>0.66749688667496887</v>
      </c>
      <c r="K47" s="61"/>
      <c r="L47" s="61"/>
      <c r="M47" s="61"/>
      <c r="N47" s="62">
        <f>N46/$D46</f>
        <v>0.14545454545454545</v>
      </c>
      <c r="O47" s="62">
        <f>O46/$E46</f>
        <v>0.12328767123287671</v>
      </c>
      <c r="P47" s="61"/>
      <c r="Q47" s="61"/>
      <c r="R47" s="61"/>
      <c r="S47" s="62">
        <f>S46/$D46</f>
        <v>0.2</v>
      </c>
      <c r="T47" s="62">
        <f>T46/$E46</f>
        <v>0.20921544209215442</v>
      </c>
      <c r="U47" s="61"/>
      <c r="V47" s="61"/>
      <c r="W47" s="61"/>
      <c r="X47" s="62">
        <f>X46/$D46</f>
        <v>0</v>
      </c>
      <c r="Y47" s="62">
        <f>Y46/$E46</f>
        <v>0</v>
      </c>
      <c r="Z47" s="62">
        <f>Z46/$D46</f>
        <v>0.8</v>
      </c>
      <c r="AA47" s="62">
        <f>AA46/$E46</f>
        <v>0.79078455790784563</v>
      </c>
      <c r="AB47" s="62">
        <f>AB46/$D46</f>
        <v>0.2</v>
      </c>
      <c r="AC47" s="84">
        <f>AC46/$E46</f>
        <v>0.20921544209215442</v>
      </c>
      <c r="AD47" s="70"/>
      <c r="AE47" s="5">
        <f>AE46/$D46</f>
        <v>1</v>
      </c>
      <c r="AF47" s="5">
        <f>AF46/$E46</f>
        <v>1</v>
      </c>
      <c r="AG47" s="11"/>
    </row>
    <row r="48" spans="1:34" ht="13.5" thickTop="1" x14ac:dyDescent="0.2">
      <c r="A48" s="9" t="s">
        <v>193</v>
      </c>
      <c r="B48" s="10"/>
      <c r="C48" s="10"/>
      <c r="D48" s="59">
        <f>SUM(D5:D15,D20,D31,D39)</f>
        <v>54</v>
      </c>
      <c r="E48" s="59">
        <f t="shared" ref="E48:AG48" si="11">SUM(E5:E15,E20,E31,E39)</f>
        <v>194.75</v>
      </c>
      <c r="F48" s="59">
        <f t="shared" si="11"/>
        <v>45</v>
      </c>
      <c r="G48" s="59">
        <f t="shared" si="11"/>
        <v>0</v>
      </c>
      <c r="H48" s="59">
        <f t="shared" si="11"/>
        <v>0</v>
      </c>
      <c r="I48" s="59">
        <f t="shared" si="11"/>
        <v>36</v>
      </c>
      <c r="J48" s="59">
        <f t="shared" si="11"/>
        <v>134</v>
      </c>
      <c r="K48" s="59">
        <f t="shared" si="11"/>
        <v>45</v>
      </c>
      <c r="L48" s="59">
        <f t="shared" si="11"/>
        <v>0</v>
      </c>
      <c r="M48" s="59">
        <f t="shared" si="11"/>
        <v>0</v>
      </c>
      <c r="N48" s="59">
        <f t="shared" si="11"/>
        <v>8</v>
      </c>
      <c r="O48" s="59">
        <f t="shared" si="11"/>
        <v>25.25</v>
      </c>
      <c r="P48" s="59">
        <f t="shared" si="11"/>
        <v>45</v>
      </c>
      <c r="Q48" s="59">
        <f t="shared" si="11"/>
        <v>0</v>
      </c>
      <c r="R48" s="59">
        <f t="shared" si="11"/>
        <v>0</v>
      </c>
      <c r="S48" s="59">
        <f t="shared" si="11"/>
        <v>5</v>
      </c>
      <c r="T48" s="59">
        <f t="shared" si="11"/>
        <v>18</v>
      </c>
      <c r="U48" s="59">
        <f t="shared" si="11"/>
        <v>45</v>
      </c>
      <c r="V48" s="59">
        <f t="shared" si="11"/>
        <v>0</v>
      </c>
      <c r="W48" s="59">
        <f t="shared" si="11"/>
        <v>0</v>
      </c>
      <c r="X48" s="59">
        <f t="shared" si="11"/>
        <v>5</v>
      </c>
      <c r="Y48" s="59">
        <f t="shared" si="11"/>
        <v>17.5</v>
      </c>
      <c r="Z48" s="59">
        <f t="shared" si="11"/>
        <v>44</v>
      </c>
      <c r="AA48" s="59">
        <f t="shared" si="11"/>
        <v>159.25</v>
      </c>
      <c r="AB48" s="59">
        <f t="shared" si="11"/>
        <v>10</v>
      </c>
      <c r="AC48" s="85">
        <f t="shared" si="11"/>
        <v>35.5</v>
      </c>
      <c r="AD48" s="11"/>
      <c r="AE48">
        <f t="shared" si="11"/>
        <v>54</v>
      </c>
      <c r="AF48">
        <f t="shared" si="11"/>
        <v>194.75</v>
      </c>
      <c r="AG48">
        <f t="shared" si="11"/>
        <v>0</v>
      </c>
    </row>
    <row r="49" spans="1:33" ht="13.5" thickBot="1" x14ac:dyDescent="0.25">
      <c r="A49" s="15" t="s">
        <v>41</v>
      </c>
      <c r="B49" s="16"/>
      <c r="C49" s="16"/>
      <c r="D49" s="61"/>
      <c r="E49" s="61"/>
      <c r="F49" s="61"/>
      <c r="G49" s="61"/>
      <c r="H49" s="61"/>
      <c r="I49" s="62">
        <f>I48/$D48</f>
        <v>0.66666666666666663</v>
      </c>
      <c r="J49" s="62">
        <f>J48/$E48</f>
        <v>0.68806161745827987</v>
      </c>
      <c r="K49" s="61"/>
      <c r="L49" s="61"/>
      <c r="M49" s="61"/>
      <c r="N49" s="62">
        <f>N48/$D48</f>
        <v>0.14814814814814814</v>
      </c>
      <c r="O49" s="62">
        <f>O48/$E48</f>
        <v>0.12965340179717585</v>
      </c>
      <c r="P49" s="61"/>
      <c r="Q49" s="61"/>
      <c r="R49" s="61"/>
      <c r="S49" s="62">
        <f>S48/$D48</f>
        <v>9.2592592592592587E-2</v>
      </c>
      <c r="T49" s="62">
        <f>T48/$E48</f>
        <v>9.2426187419768935E-2</v>
      </c>
      <c r="U49" s="61"/>
      <c r="V49" s="61"/>
      <c r="W49" s="61"/>
      <c r="X49" s="62">
        <f>X48/$D48</f>
        <v>9.2592592592592587E-2</v>
      </c>
      <c r="Y49" s="62">
        <f>Y48/$E48</f>
        <v>8.9858793324775352E-2</v>
      </c>
      <c r="Z49" s="62">
        <f>Z48/$D48</f>
        <v>0.81481481481481477</v>
      </c>
      <c r="AA49" s="62">
        <f>AA48/$E48</f>
        <v>0.81771501925545576</v>
      </c>
      <c r="AB49" s="62">
        <f>AB48/$D48</f>
        <v>0.18518518518518517</v>
      </c>
      <c r="AC49" s="84">
        <f>AC48/$E48</f>
        <v>0.1822849807445443</v>
      </c>
      <c r="AD49" s="70"/>
      <c r="AE49" s="5">
        <f>AE48/$D48</f>
        <v>1</v>
      </c>
      <c r="AF49" s="5">
        <f>AF48/$E48</f>
        <v>1</v>
      </c>
    </row>
    <row r="50" spans="1:33" ht="13.5" thickTop="1" x14ac:dyDescent="0.2">
      <c r="A50" s="9" t="s">
        <v>43</v>
      </c>
      <c r="B50" s="10"/>
      <c r="C50" s="10"/>
      <c r="D50" s="59">
        <f>SUM(D5:D15,D23,D33,D41)</f>
        <v>55</v>
      </c>
      <c r="E50" s="59">
        <f t="shared" ref="E50:AG50" si="12">SUM(E5:E15,E23,E33,E41)</f>
        <v>200.25</v>
      </c>
      <c r="F50" s="59">
        <f t="shared" si="12"/>
        <v>45</v>
      </c>
      <c r="G50" s="59">
        <f t="shared" si="12"/>
        <v>0</v>
      </c>
      <c r="H50" s="59">
        <f t="shared" si="12"/>
        <v>0</v>
      </c>
      <c r="I50" s="59">
        <f t="shared" si="12"/>
        <v>36</v>
      </c>
      <c r="J50" s="59">
        <f t="shared" si="12"/>
        <v>134</v>
      </c>
      <c r="K50" s="59">
        <f t="shared" si="12"/>
        <v>45</v>
      </c>
      <c r="L50" s="59">
        <f t="shared" si="12"/>
        <v>0</v>
      </c>
      <c r="M50" s="59">
        <f t="shared" si="12"/>
        <v>0</v>
      </c>
      <c r="N50" s="59">
        <f t="shared" si="12"/>
        <v>8</v>
      </c>
      <c r="O50" s="59">
        <f t="shared" si="12"/>
        <v>26.25</v>
      </c>
      <c r="P50" s="59">
        <f t="shared" si="12"/>
        <v>45</v>
      </c>
      <c r="Q50" s="59">
        <f t="shared" si="12"/>
        <v>0</v>
      </c>
      <c r="R50" s="59">
        <f t="shared" si="12"/>
        <v>0</v>
      </c>
      <c r="S50" s="59">
        <f t="shared" si="12"/>
        <v>11</v>
      </c>
      <c r="T50" s="59">
        <f t="shared" si="12"/>
        <v>40</v>
      </c>
      <c r="U50" s="59">
        <f t="shared" si="12"/>
        <v>45</v>
      </c>
      <c r="V50" s="59">
        <f t="shared" si="12"/>
        <v>0</v>
      </c>
      <c r="W50" s="59">
        <f t="shared" si="12"/>
        <v>0</v>
      </c>
      <c r="X50" s="59">
        <f t="shared" si="12"/>
        <v>0</v>
      </c>
      <c r="Y50" s="59">
        <f t="shared" si="12"/>
        <v>0</v>
      </c>
      <c r="Z50" s="59">
        <f t="shared" si="12"/>
        <v>44</v>
      </c>
      <c r="AA50" s="59">
        <f t="shared" si="12"/>
        <v>160.25</v>
      </c>
      <c r="AB50" s="59">
        <f t="shared" si="12"/>
        <v>11</v>
      </c>
      <c r="AC50" s="85">
        <f t="shared" si="12"/>
        <v>40</v>
      </c>
      <c r="AD50" s="11"/>
      <c r="AE50">
        <f t="shared" si="12"/>
        <v>55</v>
      </c>
      <c r="AF50">
        <f t="shared" si="12"/>
        <v>200.25</v>
      </c>
      <c r="AG50">
        <f t="shared" si="12"/>
        <v>0</v>
      </c>
    </row>
    <row r="51" spans="1:33" ht="13.5" thickBot="1" x14ac:dyDescent="0.25">
      <c r="A51" s="15" t="s">
        <v>41</v>
      </c>
      <c r="B51" s="16"/>
      <c r="C51" s="16"/>
      <c r="D51" s="61"/>
      <c r="E51" s="61"/>
      <c r="F51" s="61"/>
      <c r="G51" s="61"/>
      <c r="H51" s="61"/>
      <c r="I51" s="62">
        <f>I50/$D50</f>
        <v>0.65454545454545454</v>
      </c>
      <c r="J51" s="62">
        <f>J50/$E50</f>
        <v>0.66916354556803992</v>
      </c>
      <c r="K51" s="61"/>
      <c r="L51" s="61"/>
      <c r="M51" s="61"/>
      <c r="N51" s="62">
        <f>N50/$D50</f>
        <v>0.14545454545454545</v>
      </c>
      <c r="O51" s="62">
        <f>O50/$E50</f>
        <v>0.13108614232209737</v>
      </c>
      <c r="P51" s="61"/>
      <c r="Q51" s="61"/>
      <c r="R51" s="61"/>
      <c r="S51" s="62">
        <f>S50/$D50</f>
        <v>0.2</v>
      </c>
      <c r="T51" s="62">
        <f>T50/$E50</f>
        <v>0.19975031210986266</v>
      </c>
      <c r="U51" s="61"/>
      <c r="V51" s="61"/>
      <c r="W51" s="61"/>
      <c r="X51" s="62">
        <f>X50/$D50</f>
        <v>0</v>
      </c>
      <c r="Y51" s="62">
        <f>Y50/$E50</f>
        <v>0</v>
      </c>
      <c r="Z51" s="62">
        <f>Z50/$D50</f>
        <v>0.8</v>
      </c>
      <c r="AA51" s="62">
        <f>AA50/$E50</f>
        <v>0.80024968789013728</v>
      </c>
      <c r="AB51" s="62">
        <f>AB50/$D50</f>
        <v>0.2</v>
      </c>
      <c r="AC51" s="84">
        <f>AC50/$E50</f>
        <v>0.19975031210986266</v>
      </c>
      <c r="AD51" s="70"/>
      <c r="AE51" s="5">
        <f>AE50/$D50</f>
        <v>1</v>
      </c>
      <c r="AF51" s="5">
        <f>AF50/$E50</f>
        <v>1</v>
      </c>
    </row>
    <row r="52" spans="1:33" ht="13.5" thickTop="1" x14ac:dyDescent="0.2">
      <c r="A52" s="9" t="s">
        <v>83</v>
      </c>
      <c r="B52" s="10"/>
      <c r="C52" s="10"/>
      <c r="D52" s="59">
        <f>SUM(D5:D17,D25,D35,D43)</f>
        <v>55</v>
      </c>
      <c r="E52" s="59">
        <f t="shared" ref="E52:AG52" si="13">SUM(E5:E17,E25,E35,E43)</f>
        <v>200.83333333333334</v>
      </c>
      <c r="F52" s="59">
        <f t="shared" si="13"/>
        <v>45</v>
      </c>
      <c r="G52" s="59">
        <f t="shared" si="13"/>
        <v>0</v>
      </c>
      <c r="H52" s="59">
        <f t="shared" si="13"/>
        <v>0</v>
      </c>
      <c r="I52" s="59">
        <f t="shared" si="13"/>
        <v>36</v>
      </c>
      <c r="J52" s="59">
        <f t="shared" si="13"/>
        <v>134</v>
      </c>
      <c r="K52" s="59">
        <f t="shared" si="13"/>
        <v>45</v>
      </c>
      <c r="L52" s="59">
        <f t="shared" si="13"/>
        <v>0</v>
      </c>
      <c r="M52" s="59">
        <f t="shared" si="13"/>
        <v>0</v>
      </c>
      <c r="N52" s="59">
        <f t="shared" si="13"/>
        <v>10</v>
      </c>
      <c r="O52" s="58">
        <f t="shared" si="13"/>
        <v>32.833333333333336</v>
      </c>
      <c r="P52" s="59">
        <f t="shared" si="13"/>
        <v>45</v>
      </c>
      <c r="Q52" s="59">
        <f t="shared" si="13"/>
        <v>0</v>
      </c>
      <c r="R52" s="59">
        <f t="shared" si="13"/>
        <v>0</v>
      </c>
      <c r="S52" s="59">
        <f t="shared" si="13"/>
        <v>9</v>
      </c>
      <c r="T52" s="59">
        <f t="shared" si="13"/>
        <v>34</v>
      </c>
      <c r="U52" s="59">
        <f t="shared" si="13"/>
        <v>45</v>
      </c>
      <c r="V52" s="59">
        <f t="shared" si="13"/>
        <v>0</v>
      </c>
      <c r="W52" s="59">
        <f t="shared" si="13"/>
        <v>0</v>
      </c>
      <c r="X52" s="59">
        <f t="shared" si="13"/>
        <v>0</v>
      </c>
      <c r="Y52" s="59">
        <f t="shared" si="13"/>
        <v>0</v>
      </c>
      <c r="Z52" s="59">
        <f t="shared" si="13"/>
        <v>46</v>
      </c>
      <c r="AA52" s="59">
        <f t="shared" si="13"/>
        <v>166.83333333333334</v>
      </c>
      <c r="AB52" s="59">
        <f t="shared" si="13"/>
        <v>9</v>
      </c>
      <c r="AC52" s="85">
        <f t="shared" si="13"/>
        <v>34</v>
      </c>
      <c r="AD52" s="11"/>
      <c r="AE52">
        <f t="shared" si="13"/>
        <v>55</v>
      </c>
      <c r="AF52">
        <f t="shared" si="13"/>
        <v>200.83333333333334</v>
      </c>
      <c r="AG52">
        <f t="shared" si="13"/>
        <v>0</v>
      </c>
    </row>
    <row r="53" spans="1:33" ht="13.5" thickBot="1" x14ac:dyDescent="0.25">
      <c r="A53" s="15" t="s">
        <v>41</v>
      </c>
      <c r="B53" s="16"/>
      <c r="C53" s="16"/>
      <c r="D53" s="61"/>
      <c r="E53" s="61"/>
      <c r="F53" s="61"/>
      <c r="G53" s="61"/>
      <c r="H53" s="61"/>
      <c r="I53" s="62">
        <f>I52/$D52</f>
        <v>0.65454545454545454</v>
      </c>
      <c r="J53" s="62">
        <f>J52/$E52</f>
        <v>0.66721991701244809</v>
      </c>
      <c r="K53" s="61"/>
      <c r="L53" s="61"/>
      <c r="M53" s="61"/>
      <c r="N53" s="62">
        <f>N52/$D52</f>
        <v>0.18181818181818182</v>
      </c>
      <c r="O53" s="62">
        <f>O52/$E52</f>
        <v>0.16348547717842324</v>
      </c>
      <c r="P53" s="61"/>
      <c r="Q53" s="61"/>
      <c r="R53" s="61"/>
      <c r="S53" s="62">
        <f>S52/$D52</f>
        <v>0.16363636363636364</v>
      </c>
      <c r="T53" s="62">
        <f>T52/$E52</f>
        <v>0.16929460580912861</v>
      </c>
      <c r="U53" s="61"/>
      <c r="V53" s="61"/>
      <c r="W53" s="61"/>
      <c r="X53" s="62">
        <f>X52/$D52</f>
        <v>0</v>
      </c>
      <c r="Y53" s="62">
        <f>Y52/$E52</f>
        <v>0</v>
      </c>
      <c r="Z53" s="62">
        <f>Z52/$D52</f>
        <v>0.83636363636363631</v>
      </c>
      <c r="AA53" s="62">
        <f>AA52/$E52</f>
        <v>0.83070539419087142</v>
      </c>
      <c r="AB53" s="62">
        <f>AB52/$D52</f>
        <v>0.16363636363636364</v>
      </c>
      <c r="AC53" s="84">
        <f>AC52/$E52</f>
        <v>0.16929460580912861</v>
      </c>
      <c r="AD53" s="70"/>
      <c r="AE53" s="5">
        <f>AE52/$D52</f>
        <v>1</v>
      </c>
      <c r="AF53" s="5">
        <f>AF52/$E52</f>
        <v>1</v>
      </c>
    </row>
    <row r="54" spans="1:33" ht="13.5" thickTop="1" x14ac:dyDescent="0.2"/>
  </sheetData>
  <mergeCells count="1">
    <mergeCell ref="AB3:AC3"/>
  </mergeCells>
  <conditionalFormatting sqref="A5:AD43">
    <cfRule type="cellIs" dxfId="0" priority="1" operator="equal">
      <formula>0</formula>
    </cfRule>
  </conditionalFormatting>
  <pageMargins left="0.75" right="0.75" top="0.71" bottom="0.93" header="0.44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4"/>
  <sheetViews>
    <sheetView tabSelected="1" zoomScale="115" zoomScaleNormal="115" workbookViewId="0">
      <selection activeCell="E188" sqref="E188"/>
    </sheetView>
  </sheetViews>
  <sheetFormatPr defaultColWidth="8.7109375" defaultRowHeight="12.75" x14ac:dyDescent="0.2"/>
  <cols>
    <col min="1" max="1" width="4" customWidth="1"/>
    <col min="2" max="2" width="50" style="1" customWidth="1"/>
    <col min="3" max="3" width="6.28515625" style="31" customWidth="1"/>
    <col min="4" max="4" width="5.7109375" style="31" customWidth="1"/>
    <col min="5" max="5" width="5.140625" style="31" customWidth="1"/>
    <col min="6" max="7" width="5" style="31" customWidth="1"/>
    <col min="8" max="8" width="4.85546875" style="31" customWidth="1"/>
    <col min="9" max="9" width="8.140625" style="31" customWidth="1"/>
    <col min="10" max="10" width="5.7109375" style="31" customWidth="1"/>
    <col min="11" max="11" width="58.140625" customWidth="1"/>
    <col min="12" max="12" width="5" customWidth="1"/>
    <col min="13" max="15" width="7.85546875" bestFit="1" customWidth="1"/>
  </cols>
  <sheetData>
    <row r="1" spans="1:16" ht="13.5" thickBot="1" x14ac:dyDescent="0.25">
      <c r="A1" s="46" t="s">
        <v>192</v>
      </c>
      <c r="B1"/>
    </row>
    <row r="2" spans="1:16" s="1" customFormat="1" ht="80.099999999999994" customHeight="1" x14ac:dyDescent="0.2">
      <c r="A2" s="104" t="s">
        <v>1</v>
      </c>
      <c r="B2" s="105" t="s">
        <v>2</v>
      </c>
      <c r="C2" s="106" t="s">
        <v>3</v>
      </c>
      <c r="D2" s="106" t="s">
        <v>4</v>
      </c>
      <c r="E2" s="106" t="s">
        <v>166</v>
      </c>
      <c r="F2" s="106" t="s">
        <v>0</v>
      </c>
      <c r="G2" s="106" t="s">
        <v>179</v>
      </c>
      <c r="H2" s="106" t="s">
        <v>5</v>
      </c>
      <c r="I2" s="107" t="s">
        <v>168</v>
      </c>
      <c r="J2" s="106" t="s">
        <v>6</v>
      </c>
      <c r="K2" s="108" t="s">
        <v>149</v>
      </c>
      <c r="L2" s="109" t="s">
        <v>169</v>
      </c>
      <c r="M2" s="28" t="s">
        <v>7</v>
      </c>
      <c r="N2" s="28" t="s">
        <v>175</v>
      </c>
      <c r="O2" s="28" t="s">
        <v>8</v>
      </c>
      <c r="P2" s="25"/>
    </row>
    <row r="3" spans="1:16" ht="15" customHeight="1" x14ac:dyDescent="0.2">
      <c r="A3" s="29">
        <v>1</v>
      </c>
      <c r="B3" s="29" t="s">
        <v>58</v>
      </c>
      <c r="C3" s="32">
        <v>3</v>
      </c>
      <c r="D3" s="32">
        <v>1</v>
      </c>
      <c r="E3" s="32" t="s">
        <v>167</v>
      </c>
      <c r="F3" s="32" t="s">
        <v>156</v>
      </c>
      <c r="G3" s="32" t="s">
        <v>171</v>
      </c>
      <c r="H3" s="32"/>
      <c r="I3" s="110">
        <v>1</v>
      </c>
      <c r="J3" s="32">
        <v>2</v>
      </c>
      <c r="K3" s="23"/>
      <c r="L3" s="29"/>
      <c r="M3" s="26">
        <f t="shared" ref="M3" si="0">IF(E3="Κ",0,1)</f>
        <v>0</v>
      </c>
      <c r="N3" s="26">
        <f t="shared" ref="N3" si="1">IF(I3=1,1,IF(H2=H3,"",1))</f>
        <v>1</v>
      </c>
      <c r="O3" s="45">
        <f t="shared" ref="O3" si="2">C3/I3</f>
        <v>3</v>
      </c>
      <c r="P3" s="25"/>
    </row>
    <row r="4" spans="1:16" ht="15" customHeight="1" x14ac:dyDescent="0.2">
      <c r="A4" s="29">
        <f>A3+1</f>
        <v>2</v>
      </c>
      <c r="B4" s="29" t="s">
        <v>59</v>
      </c>
      <c r="C4" s="32">
        <v>6</v>
      </c>
      <c r="D4" s="32">
        <v>1</v>
      </c>
      <c r="E4" s="32" t="s">
        <v>167</v>
      </c>
      <c r="F4" s="32" t="s">
        <v>154</v>
      </c>
      <c r="G4" s="32" t="s">
        <v>171</v>
      </c>
      <c r="H4" s="32"/>
      <c r="I4" s="110">
        <v>1</v>
      </c>
      <c r="J4" s="32">
        <v>2</v>
      </c>
      <c r="K4" s="23"/>
      <c r="L4" s="29"/>
      <c r="M4" s="26">
        <f t="shared" ref="M4:M67" si="3">IF(E4="Κ",0,1)</f>
        <v>0</v>
      </c>
      <c r="N4" s="26">
        <f t="shared" ref="N4:N67" si="4">IF(I4=1,1,IF(H3=H4,"",1))</f>
        <v>1</v>
      </c>
      <c r="O4" s="45">
        <f t="shared" ref="O4:O67" si="5">C4/I4</f>
        <v>6</v>
      </c>
      <c r="P4" s="25"/>
    </row>
    <row r="5" spans="1:16" ht="15" customHeight="1" x14ac:dyDescent="0.2">
      <c r="A5" s="29">
        <f t="shared" ref="A5:A11" si="6">A4+1</f>
        <v>3</v>
      </c>
      <c r="B5" s="29" t="s">
        <v>60</v>
      </c>
      <c r="C5" s="32">
        <v>3</v>
      </c>
      <c r="D5" s="32">
        <v>1</v>
      </c>
      <c r="E5" s="32" t="s">
        <v>167</v>
      </c>
      <c r="F5" s="32" t="s">
        <v>161</v>
      </c>
      <c r="G5" s="32" t="s">
        <v>171</v>
      </c>
      <c r="H5" s="32"/>
      <c r="I5" s="110">
        <v>1</v>
      </c>
      <c r="J5" s="32">
        <v>2</v>
      </c>
      <c r="K5" s="23"/>
      <c r="L5" s="29"/>
      <c r="M5" s="26">
        <f t="shared" si="3"/>
        <v>0</v>
      </c>
      <c r="N5" s="26">
        <f t="shared" si="4"/>
        <v>1</v>
      </c>
      <c r="O5" s="45">
        <f t="shared" si="5"/>
        <v>3</v>
      </c>
      <c r="P5" s="25"/>
    </row>
    <row r="6" spans="1:16" ht="15" customHeight="1" x14ac:dyDescent="0.2">
      <c r="A6" s="29">
        <f t="shared" si="6"/>
        <v>4</v>
      </c>
      <c r="B6" s="29" t="s">
        <v>128</v>
      </c>
      <c r="C6" s="32">
        <v>3</v>
      </c>
      <c r="D6" s="32">
        <v>1</v>
      </c>
      <c r="E6" s="32" t="s">
        <v>167</v>
      </c>
      <c r="F6" s="32" t="s">
        <v>153</v>
      </c>
      <c r="G6" s="32" t="s">
        <v>171</v>
      </c>
      <c r="H6" s="32"/>
      <c r="I6" s="110">
        <v>1</v>
      </c>
      <c r="J6" s="32">
        <v>2</v>
      </c>
      <c r="K6" s="23"/>
      <c r="L6" s="29"/>
      <c r="M6" s="26">
        <f t="shared" si="3"/>
        <v>0</v>
      </c>
      <c r="N6" s="26">
        <f t="shared" si="4"/>
        <v>1</v>
      </c>
      <c r="O6" s="45">
        <f t="shared" si="5"/>
        <v>3</v>
      </c>
      <c r="P6" s="25"/>
    </row>
    <row r="7" spans="1:16" ht="15" customHeight="1" x14ac:dyDescent="0.2">
      <c r="A7" s="29">
        <f t="shared" si="6"/>
        <v>5</v>
      </c>
      <c r="B7" s="29" t="s">
        <v>11</v>
      </c>
      <c r="C7" s="32">
        <v>3</v>
      </c>
      <c r="D7" s="32">
        <v>1</v>
      </c>
      <c r="E7" s="32" t="s">
        <v>167</v>
      </c>
      <c r="F7" s="32" t="s">
        <v>160</v>
      </c>
      <c r="G7" s="32" t="s">
        <v>171</v>
      </c>
      <c r="H7" s="32"/>
      <c r="I7" s="110">
        <v>1</v>
      </c>
      <c r="J7" s="32">
        <v>2</v>
      </c>
      <c r="K7" s="23"/>
      <c r="L7" s="29"/>
      <c r="M7" s="26">
        <f t="shared" si="3"/>
        <v>0</v>
      </c>
      <c r="N7" s="26">
        <f t="shared" si="4"/>
        <v>1</v>
      </c>
      <c r="O7" s="45">
        <f t="shared" si="5"/>
        <v>3</v>
      </c>
      <c r="P7" s="25"/>
    </row>
    <row r="8" spans="1:16" ht="15" customHeight="1" x14ac:dyDescent="0.2">
      <c r="A8" s="141">
        <f t="shared" si="6"/>
        <v>6</v>
      </c>
      <c r="B8" s="142" t="s">
        <v>221</v>
      </c>
      <c r="C8" s="143">
        <v>3</v>
      </c>
      <c r="D8" s="143">
        <v>1</v>
      </c>
      <c r="E8" s="143" t="s">
        <v>167</v>
      </c>
      <c r="F8" s="143" t="s">
        <v>153</v>
      </c>
      <c r="G8" s="143" t="s">
        <v>178</v>
      </c>
      <c r="H8" s="143">
        <v>101</v>
      </c>
      <c r="I8" s="144">
        <v>4</v>
      </c>
      <c r="J8" s="143">
        <v>1</v>
      </c>
      <c r="K8" s="145"/>
      <c r="L8" s="146"/>
      <c r="M8" s="26">
        <f t="shared" si="3"/>
        <v>0</v>
      </c>
      <c r="N8" s="26">
        <f t="shared" si="4"/>
        <v>1</v>
      </c>
      <c r="O8" s="45">
        <f t="shared" si="5"/>
        <v>0.75</v>
      </c>
      <c r="P8" s="25"/>
    </row>
    <row r="9" spans="1:16" ht="15" customHeight="1" x14ac:dyDescent="0.2">
      <c r="A9" s="147">
        <f t="shared" si="6"/>
        <v>7</v>
      </c>
      <c r="B9" s="148" t="s">
        <v>61</v>
      </c>
      <c r="C9" s="149">
        <v>3</v>
      </c>
      <c r="D9" s="149">
        <v>1</v>
      </c>
      <c r="E9" s="149" t="s">
        <v>167</v>
      </c>
      <c r="F9" s="149" t="s">
        <v>154</v>
      </c>
      <c r="G9" s="149" t="s">
        <v>178</v>
      </c>
      <c r="H9" s="149">
        <v>101</v>
      </c>
      <c r="I9" s="150">
        <v>4</v>
      </c>
      <c r="J9" s="149">
        <v>1</v>
      </c>
      <c r="K9" s="151"/>
      <c r="L9" s="152"/>
      <c r="M9" s="26">
        <f t="shared" si="3"/>
        <v>0</v>
      </c>
      <c r="N9" s="26" t="str">
        <f t="shared" si="4"/>
        <v/>
      </c>
      <c r="O9" s="45">
        <f t="shared" si="5"/>
        <v>0.75</v>
      </c>
      <c r="P9" s="25"/>
    </row>
    <row r="10" spans="1:16" ht="15" customHeight="1" x14ac:dyDescent="0.2">
      <c r="A10" s="147">
        <f t="shared" si="6"/>
        <v>8</v>
      </c>
      <c r="B10" s="148" t="s">
        <v>63</v>
      </c>
      <c r="C10" s="149">
        <v>3</v>
      </c>
      <c r="D10" s="149">
        <v>1</v>
      </c>
      <c r="E10" s="149" t="s">
        <v>167</v>
      </c>
      <c r="F10" s="149" t="s">
        <v>161</v>
      </c>
      <c r="G10" s="149" t="s">
        <v>178</v>
      </c>
      <c r="H10" s="149">
        <v>101</v>
      </c>
      <c r="I10" s="150">
        <v>4</v>
      </c>
      <c r="J10" s="149">
        <v>1</v>
      </c>
      <c r="K10" s="151"/>
      <c r="L10" s="152"/>
      <c r="M10" s="26">
        <f t="shared" si="3"/>
        <v>0</v>
      </c>
      <c r="N10" s="26" t="str">
        <f t="shared" si="4"/>
        <v/>
      </c>
      <c r="O10" s="45">
        <f t="shared" si="5"/>
        <v>0.75</v>
      </c>
      <c r="P10" s="25"/>
    </row>
    <row r="11" spans="1:16" ht="15" customHeight="1" x14ac:dyDescent="0.2">
      <c r="A11" s="153">
        <f t="shared" si="6"/>
        <v>9</v>
      </c>
      <c r="B11" s="154" t="s">
        <v>215</v>
      </c>
      <c r="C11" s="155">
        <v>3</v>
      </c>
      <c r="D11" s="155">
        <v>1</v>
      </c>
      <c r="E11" s="155" t="s">
        <v>167</v>
      </c>
      <c r="F11" s="155" t="s">
        <v>151</v>
      </c>
      <c r="G11" s="155" t="s">
        <v>178</v>
      </c>
      <c r="H11" s="155">
        <v>101</v>
      </c>
      <c r="I11" s="156">
        <v>4</v>
      </c>
      <c r="J11" s="155">
        <v>1</v>
      </c>
      <c r="K11" s="157"/>
      <c r="L11" s="158"/>
      <c r="M11" s="26">
        <f t="shared" si="3"/>
        <v>0</v>
      </c>
      <c r="N11" s="26" t="str">
        <f t="shared" si="4"/>
        <v/>
      </c>
      <c r="O11" s="45">
        <f t="shared" si="5"/>
        <v>0.75</v>
      </c>
      <c r="P11" s="25"/>
    </row>
    <row r="12" spans="1:16" ht="15" customHeight="1" x14ac:dyDescent="0.2">
      <c r="A12" s="111">
        <f t="shared" ref="A12:A24" si="7">A11+1</f>
        <v>10</v>
      </c>
      <c r="B12" s="112" t="s">
        <v>64</v>
      </c>
      <c r="C12" s="33">
        <v>5</v>
      </c>
      <c r="D12" s="33">
        <v>2</v>
      </c>
      <c r="E12" s="33" t="s">
        <v>167</v>
      </c>
      <c r="F12" s="33" t="s">
        <v>156</v>
      </c>
      <c r="G12" s="33" t="s">
        <v>171</v>
      </c>
      <c r="H12" s="33"/>
      <c r="I12" s="113">
        <v>1</v>
      </c>
      <c r="J12" s="33">
        <v>1</v>
      </c>
      <c r="K12" s="24"/>
      <c r="L12" s="111"/>
      <c r="M12" s="26">
        <f t="shared" si="3"/>
        <v>0</v>
      </c>
      <c r="N12" s="26">
        <f t="shared" si="4"/>
        <v>1</v>
      </c>
      <c r="O12" s="45">
        <f t="shared" si="5"/>
        <v>5</v>
      </c>
      <c r="P12" s="25"/>
    </row>
    <row r="13" spans="1:16" ht="15" customHeight="1" x14ac:dyDescent="0.2">
      <c r="A13" s="111">
        <f t="shared" si="7"/>
        <v>11</v>
      </c>
      <c r="B13" s="112" t="s">
        <v>222</v>
      </c>
      <c r="C13" s="33">
        <v>3</v>
      </c>
      <c r="D13" s="33">
        <v>2</v>
      </c>
      <c r="E13" s="33" t="s">
        <v>167</v>
      </c>
      <c r="F13" s="33" t="s">
        <v>154</v>
      </c>
      <c r="G13" s="33" t="s">
        <v>171</v>
      </c>
      <c r="H13" s="33"/>
      <c r="I13" s="113">
        <v>1</v>
      </c>
      <c r="J13" s="33">
        <v>1</v>
      </c>
      <c r="K13" s="24"/>
      <c r="L13" s="111"/>
      <c r="M13" s="26">
        <f t="shared" si="3"/>
        <v>0</v>
      </c>
      <c r="N13" s="26">
        <f t="shared" si="4"/>
        <v>1</v>
      </c>
      <c r="O13" s="45">
        <f t="shared" si="5"/>
        <v>3</v>
      </c>
      <c r="P13" s="25"/>
    </row>
    <row r="14" spans="1:16" ht="15" customHeight="1" x14ac:dyDescent="0.2">
      <c r="A14" s="111">
        <f t="shared" si="7"/>
        <v>12</v>
      </c>
      <c r="B14" s="112" t="s">
        <v>65</v>
      </c>
      <c r="C14" s="33">
        <v>4</v>
      </c>
      <c r="D14" s="33">
        <v>2</v>
      </c>
      <c r="E14" s="33" t="s">
        <v>167</v>
      </c>
      <c r="F14" s="33" t="s">
        <v>154</v>
      </c>
      <c r="G14" s="33" t="s">
        <v>171</v>
      </c>
      <c r="H14" s="33"/>
      <c r="I14" s="113">
        <v>1</v>
      </c>
      <c r="J14" s="33">
        <v>2</v>
      </c>
      <c r="K14" s="24"/>
      <c r="L14" s="111"/>
      <c r="M14" s="26">
        <f t="shared" si="3"/>
        <v>0</v>
      </c>
      <c r="N14" s="26">
        <f t="shared" si="4"/>
        <v>1</v>
      </c>
      <c r="O14" s="45">
        <f t="shared" si="5"/>
        <v>4</v>
      </c>
      <c r="P14" s="25"/>
    </row>
    <row r="15" spans="1:16" ht="15" customHeight="1" x14ac:dyDescent="0.2">
      <c r="A15" s="111">
        <f t="shared" si="7"/>
        <v>13</v>
      </c>
      <c r="B15" s="114" t="s">
        <v>9</v>
      </c>
      <c r="C15" s="33">
        <v>4</v>
      </c>
      <c r="D15" s="33">
        <v>2</v>
      </c>
      <c r="E15" s="33" t="s">
        <v>167</v>
      </c>
      <c r="F15" s="33" t="s">
        <v>153</v>
      </c>
      <c r="G15" s="33" t="s">
        <v>171</v>
      </c>
      <c r="H15" s="33"/>
      <c r="I15" s="113">
        <v>1</v>
      </c>
      <c r="J15" s="33">
        <v>2</v>
      </c>
      <c r="K15" s="24"/>
      <c r="L15" s="111"/>
      <c r="M15" s="26">
        <f t="shared" si="3"/>
        <v>0</v>
      </c>
      <c r="N15" s="26">
        <f t="shared" si="4"/>
        <v>1</v>
      </c>
      <c r="O15" s="45">
        <f t="shared" si="5"/>
        <v>4</v>
      </c>
      <c r="P15" s="25"/>
    </row>
    <row r="16" spans="1:16" ht="15" customHeight="1" x14ac:dyDescent="0.2">
      <c r="A16" s="111">
        <f t="shared" si="7"/>
        <v>14</v>
      </c>
      <c r="B16" s="114" t="s">
        <v>223</v>
      </c>
      <c r="C16" s="33">
        <v>3</v>
      </c>
      <c r="D16" s="33">
        <v>2</v>
      </c>
      <c r="E16" s="33" t="s">
        <v>167</v>
      </c>
      <c r="F16" s="33" t="s">
        <v>153</v>
      </c>
      <c r="G16" s="33" t="s">
        <v>171</v>
      </c>
      <c r="H16" s="33"/>
      <c r="I16" s="113">
        <v>1</v>
      </c>
      <c r="J16" s="33">
        <v>3</v>
      </c>
      <c r="K16" s="24"/>
      <c r="L16" s="111"/>
      <c r="M16" s="26">
        <f t="shared" si="3"/>
        <v>0</v>
      </c>
      <c r="N16" s="26">
        <f t="shared" si="4"/>
        <v>1</v>
      </c>
      <c r="O16" s="45">
        <f t="shared" si="5"/>
        <v>3</v>
      </c>
      <c r="P16" s="25"/>
    </row>
    <row r="17" spans="1:16" ht="15" customHeight="1" x14ac:dyDescent="0.2">
      <c r="A17" s="159">
        <f t="shared" si="7"/>
        <v>15</v>
      </c>
      <c r="B17" s="160" t="s">
        <v>224</v>
      </c>
      <c r="C17" s="161">
        <v>3</v>
      </c>
      <c r="D17" s="161">
        <v>2</v>
      </c>
      <c r="E17" s="161" t="s">
        <v>167</v>
      </c>
      <c r="F17" s="161" t="s">
        <v>159</v>
      </c>
      <c r="G17" s="161" t="s">
        <v>178</v>
      </c>
      <c r="H17" s="161">
        <v>201</v>
      </c>
      <c r="I17" s="162">
        <v>3</v>
      </c>
      <c r="J17" s="161">
        <v>1</v>
      </c>
      <c r="K17" s="163"/>
      <c r="L17" s="164"/>
      <c r="M17" s="26">
        <f t="shared" si="3"/>
        <v>0</v>
      </c>
      <c r="N17" s="26">
        <f t="shared" si="4"/>
        <v>1</v>
      </c>
      <c r="O17" s="45">
        <f t="shared" si="5"/>
        <v>1</v>
      </c>
      <c r="P17" s="25"/>
    </row>
    <row r="18" spans="1:16" ht="15" customHeight="1" x14ac:dyDescent="0.2">
      <c r="A18" s="165">
        <f>A17+1</f>
        <v>16</v>
      </c>
      <c r="B18" s="166" t="s">
        <v>66</v>
      </c>
      <c r="C18" s="167">
        <v>3</v>
      </c>
      <c r="D18" s="167">
        <v>2</v>
      </c>
      <c r="E18" s="167" t="s">
        <v>167</v>
      </c>
      <c r="F18" s="167" t="s">
        <v>159</v>
      </c>
      <c r="G18" s="167" t="s">
        <v>178</v>
      </c>
      <c r="H18" s="167">
        <v>201</v>
      </c>
      <c r="I18" s="168">
        <v>3</v>
      </c>
      <c r="J18" s="167">
        <v>1</v>
      </c>
      <c r="K18" s="166"/>
      <c r="L18" s="169"/>
      <c r="M18" s="26">
        <f t="shared" si="3"/>
        <v>0</v>
      </c>
      <c r="N18" s="26" t="str">
        <f t="shared" si="4"/>
        <v/>
      </c>
      <c r="O18" s="45">
        <f t="shared" si="5"/>
        <v>1</v>
      </c>
      <c r="P18" s="25"/>
    </row>
    <row r="19" spans="1:16" ht="15" customHeight="1" x14ac:dyDescent="0.2">
      <c r="A19" s="170">
        <f>A18+1</f>
        <v>17</v>
      </c>
      <c r="B19" s="171" t="s">
        <v>225</v>
      </c>
      <c r="C19" s="172">
        <v>3</v>
      </c>
      <c r="D19" s="172">
        <v>2</v>
      </c>
      <c r="E19" s="172" t="s">
        <v>167</v>
      </c>
      <c r="F19" s="172" t="s">
        <v>160</v>
      </c>
      <c r="G19" s="172" t="s">
        <v>178</v>
      </c>
      <c r="H19" s="172">
        <v>201</v>
      </c>
      <c r="I19" s="173">
        <v>3</v>
      </c>
      <c r="J19" s="172">
        <v>1</v>
      </c>
      <c r="K19" s="171"/>
      <c r="L19" s="174"/>
      <c r="M19" s="26">
        <f t="shared" si="3"/>
        <v>0</v>
      </c>
      <c r="N19" s="26" t="str">
        <f t="shared" si="4"/>
        <v/>
      </c>
      <c r="O19" s="45">
        <f t="shared" si="5"/>
        <v>1</v>
      </c>
      <c r="P19" s="25"/>
    </row>
    <row r="20" spans="1:16" ht="15" customHeight="1" x14ac:dyDescent="0.2">
      <c r="A20" s="29">
        <f>A19+1</f>
        <v>18</v>
      </c>
      <c r="B20" s="30" t="s">
        <v>67</v>
      </c>
      <c r="C20" s="32">
        <v>3</v>
      </c>
      <c r="D20" s="32">
        <v>3</v>
      </c>
      <c r="E20" s="32" t="s">
        <v>167</v>
      </c>
      <c r="F20" s="32" t="s">
        <v>156</v>
      </c>
      <c r="G20" s="32" t="s">
        <v>171</v>
      </c>
      <c r="H20" s="32"/>
      <c r="I20" s="110">
        <v>1</v>
      </c>
      <c r="J20" s="32">
        <v>2</v>
      </c>
      <c r="K20" s="23"/>
      <c r="L20" s="29"/>
      <c r="M20" s="26">
        <f t="shared" si="3"/>
        <v>0</v>
      </c>
      <c r="N20" s="26">
        <f t="shared" si="4"/>
        <v>1</v>
      </c>
      <c r="O20" s="45">
        <f t="shared" si="5"/>
        <v>3</v>
      </c>
      <c r="P20" s="25"/>
    </row>
    <row r="21" spans="1:16" ht="15" customHeight="1" x14ac:dyDescent="0.2">
      <c r="A21" s="29">
        <f t="shared" si="7"/>
        <v>19</v>
      </c>
      <c r="B21" s="30" t="s">
        <v>10</v>
      </c>
      <c r="C21" s="32">
        <v>4</v>
      </c>
      <c r="D21" s="32">
        <v>3</v>
      </c>
      <c r="E21" s="32" t="s">
        <v>167</v>
      </c>
      <c r="F21" s="32" t="s">
        <v>154</v>
      </c>
      <c r="G21" s="32" t="s">
        <v>171</v>
      </c>
      <c r="H21" s="32"/>
      <c r="I21" s="110">
        <v>1</v>
      </c>
      <c r="J21" s="32">
        <v>2</v>
      </c>
      <c r="K21" s="23"/>
      <c r="L21" s="29"/>
      <c r="M21" s="26">
        <f t="shared" si="3"/>
        <v>0</v>
      </c>
      <c r="N21" s="26">
        <f t="shared" si="4"/>
        <v>1</v>
      </c>
      <c r="O21" s="45">
        <f t="shared" si="5"/>
        <v>4</v>
      </c>
      <c r="P21" s="25"/>
    </row>
    <row r="22" spans="1:16" ht="15" customHeight="1" x14ac:dyDescent="0.2">
      <c r="A22" s="29">
        <f t="shared" si="7"/>
        <v>20</v>
      </c>
      <c r="B22" s="30" t="s">
        <v>13</v>
      </c>
      <c r="C22" s="32">
        <v>3</v>
      </c>
      <c r="D22" s="32">
        <v>3</v>
      </c>
      <c r="E22" s="32" t="s">
        <v>167</v>
      </c>
      <c r="F22" s="32" t="s">
        <v>161</v>
      </c>
      <c r="G22" s="32" t="s">
        <v>171</v>
      </c>
      <c r="H22" s="32"/>
      <c r="I22" s="110">
        <v>1</v>
      </c>
      <c r="J22" s="32">
        <v>2</v>
      </c>
      <c r="K22" s="23"/>
      <c r="L22" s="29"/>
      <c r="M22" s="26">
        <f t="shared" si="3"/>
        <v>0</v>
      </c>
      <c r="N22" s="26">
        <f t="shared" si="4"/>
        <v>1</v>
      </c>
      <c r="O22" s="45">
        <f t="shared" si="5"/>
        <v>3</v>
      </c>
      <c r="P22" s="25"/>
    </row>
    <row r="23" spans="1:16" ht="15" customHeight="1" x14ac:dyDescent="0.2">
      <c r="A23" s="29">
        <f t="shared" si="7"/>
        <v>21</v>
      </c>
      <c r="B23" s="30" t="s">
        <v>129</v>
      </c>
      <c r="C23" s="32">
        <v>4</v>
      </c>
      <c r="D23" s="32">
        <v>3</v>
      </c>
      <c r="E23" s="32" t="s">
        <v>167</v>
      </c>
      <c r="F23" s="32" t="s">
        <v>159</v>
      </c>
      <c r="G23" s="32" t="s">
        <v>171</v>
      </c>
      <c r="H23" s="32"/>
      <c r="I23" s="110">
        <v>1</v>
      </c>
      <c r="J23" s="32">
        <v>3</v>
      </c>
      <c r="K23" s="23"/>
      <c r="L23" s="29"/>
      <c r="M23" s="26">
        <f t="shared" si="3"/>
        <v>0</v>
      </c>
      <c r="N23" s="26">
        <f t="shared" si="4"/>
        <v>1</v>
      </c>
      <c r="O23" s="45">
        <f t="shared" si="5"/>
        <v>4</v>
      </c>
      <c r="P23" s="25"/>
    </row>
    <row r="24" spans="1:16" ht="15" customHeight="1" x14ac:dyDescent="0.2">
      <c r="A24" s="29">
        <f t="shared" si="7"/>
        <v>22</v>
      </c>
      <c r="B24" s="30" t="s">
        <v>69</v>
      </c>
      <c r="C24" s="32">
        <v>4</v>
      </c>
      <c r="D24" s="115">
        <v>3</v>
      </c>
      <c r="E24" s="32" t="s">
        <v>167</v>
      </c>
      <c r="F24" s="115" t="s">
        <v>152</v>
      </c>
      <c r="G24" s="115" t="s">
        <v>171</v>
      </c>
      <c r="H24" s="32"/>
      <c r="I24" s="110">
        <v>1</v>
      </c>
      <c r="J24" s="32">
        <v>2</v>
      </c>
      <c r="K24" s="23"/>
      <c r="L24" s="29"/>
      <c r="M24" s="26">
        <f t="shared" si="3"/>
        <v>0</v>
      </c>
      <c r="N24" s="26">
        <f t="shared" si="4"/>
        <v>1</v>
      </c>
      <c r="O24" s="45">
        <f t="shared" si="5"/>
        <v>4</v>
      </c>
      <c r="P24" s="25"/>
    </row>
    <row r="25" spans="1:16" ht="15" customHeight="1" x14ac:dyDescent="0.2">
      <c r="A25" s="29">
        <f>A24+1</f>
        <v>23</v>
      </c>
      <c r="B25" s="29" t="s">
        <v>62</v>
      </c>
      <c r="C25" s="32">
        <v>3</v>
      </c>
      <c r="D25" s="32">
        <v>3</v>
      </c>
      <c r="E25" s="32" t="s">
        <v>167</v>
      </c>
      <c r="F25" s="32" t="s">
        <v>163</v>
      </c>
      <c r="G25" s="32" t="s">
        <v>171</v>
      </c>
      <c r="H25" s="32"/>
      <c r="I25" s="110">
        <v>1</v>
      </c>
      <c r="J25" s="32">
        <v>2</v>
      </c>
      <c r="K25" s="23"/>
      <c r="L25" s="29"/>
      <c r="M25" s="26">
        <f t="shared" si="3"/>
        <v>0</v>
      </c>
      <c r="N25" s="26">
        <f t="shared" si="4"/>
        <v>1</v>
      </c>
      <c r="O25" s="45">
        <f t="shared" si="5"/>
        <v>3</v>
      </c>
      <c r="P25" s="25"/>
    </row>
    <row r="26" spans="1:16" ht="15" customHeight="1" x14ac:dyDescent="0.2">
      <c r="A26" s="111">
        <f>A25+1</f>
        <v>24</v>
      </c>
      <c r="B26" s="112" t="s">
        <v>68</v>
      </c>
      <c r="C26" s="33">
        <v>5</v>
      </c>
      <c r="D26" s="33">
        <v>4</v>
      </c>
      <c r="E26" s="33" t="s">
        <v>167</v>
      </c>
      <c r="F26" s="33" t="s">
        <v>161</v>
      </c>
      <c r="G26" s="33" t="s">
        <v>171</v>
      </c>
      <c r="H26" s="33"/>
      <c r="I26" s="113">
        <v>1</v>
      </c>
      <c r="J26" s="33">
        <v>2</v>
      </c>
      <c r="K26" s="24"/>
      <c r="L26" s="111"/>
      <c r="M26" s="26">
        <f t="shared" si="3"/>
        <v>0</v>
      </c>
      <c r="N26" s="26">
        <f t="shared" si="4"/>
        <v>1</v>
      </c>
      <c r="O26" s="45">
        <f t="shared" si="5"/>
        <v>5</v>
      </c>
      <c r="P26" s="25"/>
    </row>
    <row r="27" spans="1:16" ht="15" customHeight="1" x14ac:dyDescent="0.2">
      <c r="A27" s="111">
        <f t="shared" ref="A27:A30" si="8">A26+1</f>
        <v>25</v>
      </c>
      <c r="B27" s="112" t="s">
        <v>70</v>
      </c>
      <c r="C27" s="33">
        <v>4</v>
      </c>
      <c r="D27" s="33">
        <v>4</v>
      </c>
      <c r="E27" s="33" t="s">
        <v>167</v>
      </c>
      <c r="F27" s="33" t="s">
        <v>153</v>
      </c>
      <c r="G27" s="33" t="s">
        <v>171</v>
      </c>
      <c r="H27" s="33"/>
      <c r="I27" s="113">
        <v>1</v>
      </c>
      <c r="J27" s="33">
        <v>2</v>
      </c>
      <c r="K27" s="24"/>
      <c r="L27" s="111"/>
      <c r="M27" s="26">
        <f t="shared" si="3"/>
        <v>0</v>
      </c>
      <c r="N27" s="26">
        <f t="shared" si="4"/>
        <v>1</v>
      </c>
      <c r="O27" s="45">
        <f t="shared" si="5"/>
        <v>4</v>
      </c>
      <c r="P27" s="25"/>
    </row>
    <row r="28" spans="1:16" ht="15" customHeight="1" x14ac:dyDescent="0.2">
      <c r="A28" s="111">
        <f t="shared" si="8"/>
        <v>26</v>
      </c>
      <c r="B28" s="24" t="s">
        <v>72</v>
      </c>
      <c r="C28" s="33">
        <v>3</v>
      </c>
      <c r="D28" s="33">
        <v>4</v>
      </c>
      <c r="E28" s="33" t="s">
        <v>167</v>
      </c>
      <c r="F28" s="33" t="s">
        <v>159</v>
      </c>
      <c r="G28" s="33" t="s">
        <v>171</v>
      </c>
      <c r="H28" s="33"/>
      <c r="I28" s="113">
        <v>1</v>
      </c>
      <c r="J28" s="33">
        <v>1</v>
      </c>
      <c r="K28" s="24"/>
      <c r="L28" s="111"/>
      <c r="M28" s="26">
        <f t="shared" si="3"/>
        <v>0</v>
      </c>
      <c r="N28" s="26">
        <f t="shared" si="4"/>
        <v>1</v>
      </c>
      <c r="O28" s="45">
        <f t="shared" si="5"/>
        <v>3</v>
      </c>
      <c r="P28" s="25"/>
    </row>
    <row r="29" spans="1:16" ht="15" customHeight="1" x14ac:dyDescent="0.2">
      <c r="A29" s="111">
        <f t="shared" si="8"/>
        <v>27</v>
      </c>
      <c r="B29" s="112" t="s">
        <v>12</v>
      </c>
      <c r="C29" s="33">
        <v>4</v>
      </c>
      <c r="D29" s="33">
        <v>4</v>
      </c>
      <c r="E29" s="33" t="s">
        <v>167</v>
      </c>
      <c r="F29" s="33" t="s">
        <v>152</v>
      </c>
      <c r="G29" s="33" t="s">
        <v>171</v>
      </c>
      <c r="H29" s="33"/>
      <c r="I29" s="113">
        <v>1</v>
      </c>
      <c r="J29" s="33">
        <v>2</v>
      </c>
      <c r="K29" s="24"/>
      <c r="L29" s="111"/>
      <c r="M29" s="26">
        <f t="shared" si="3"/>
        <v>0</v>
      </c>
      <c r="N29" s="26">
        <f t="shared" si="4"/>
        <v>1</v>
      </c>
      <c r="O29" s="45">
        <f t="shared" si="5"/>
        <v>4</v>
      </c>
      <c r="P29" s="25"/>
    </row>
    <row r="30" spans="1:16" ht="15" customHeight="1" x14ac:dyDescent="0.2">
      <c r="A30" s="111">
        <f t="shared" si="8"/>
        <v>28</v>
      </c>
      <c r="B30" s="112" t="s">
        <v>71</v>
      </c>
      <c r="C30" s="33">
        <v>4</v>
      </c>
      <c r="D30" s="33">
        <v>4</v>
      </c>
      <c r="E30" s="33" t="s">
        <v>167</v>
      </c>
      <c r="F30" s="33" t="s">
        <v>154</v>
      </c>
      <c r="G30" s="33" t="s">
        <v>171</v>
      </c>
      <c r="H30" s="33"/>
      <c r="I30" s="113">
        <v>1</v>
      </c>
      <c r="J30" s="33">
        <v>1</v>
      </c>
      <c r="K30" s="24"/>
      <c r="L30" s="111"/>
      <c r="M30" s="26">
        <f t="shared" si="3"/>
        <v>0</v>
      </c>
      <c r="N30" s="26">
        <f t="shared" si="4"/>
        <v>1</v>
      </c>
      <c r="O30" s="45">
        <f t="shared" si="5"/>
        <v>4</v>
      </c>
      <c r="P30" s="25"/>
    </row>
    <row r="31" spans="1:16" s="44" customFormat="1" ht="15" customHeight="1" x14ac:dyDescent="0.2">
      <c r="A31" s="159">
        <f>A17</f>
        <v>15</v>
      </c>
      <c r="B31" s="160" t="s">
        <v>224</v>
      </c>
      <c r="C31" s="161">
        <f>C17</f>
        <v>3</v>
      </c>
      <c r="D31" s="161">
        <v>4</v>
      </c>
      <c r="E31" s="161" t="str">
        <f>E17</f>
        <v>Κ</v>
      </c>
      <c r="F31" s="161" t="str">
        <f>F17</f>
        <v>ΠΡ</v>
      </c>
      <c r="G31" s="161" t="s">
        <v>178</v>
      </c>
      <c r="H31" s="161">
        <f>H17</f>
        <v>201</v>
      </c>
      <c r="I31" s="162">
        <v>5</v>
      </c>
      <c r="J31" s="161"/>
      <c r="K31" s="163"/>
      <c r="L31" s="164"/>
      <c r="M31" s="26">
        <f t="shared" si="3"/>
        <v>0</v>
      </c>
      <c r="N31" s="26">
        <f t="shared" si="4"/>
        <v>1</v>
      </c>
      <c r="O31" s="45">
        <f t="shared" si="5"/>
        <v>0.6</v>
      </c>
      <c r="P31" s="43"/>
    </row>
    <row r="32" spans="1:16" s="44" customFormat="1" ht="15" customHeight="1" x14ac:dyDescent="0.2">
      <c r="A32" s="165">
        <f>A18</f>
        <v>16</v>
      </c>
      <c r="B32" s="175" t="s">
        <v>66</v>
      </c>
      <c r="C32" s="167">
        <f>C18</f>
        <v>3</v>
      </c>
      <c r="D32" s="167">
        <v>4</v>
      </c>
      <c r="E32" s="167" t="str">
        <f>E18</f>
        <v>Κ</v>
      </c>
      <c r="F32" s="167" t="str">
        <f>F18</f>
        <v>ΠΡ</v>
      </c>
      <c r="G32" s="167" t="s">
        <v>178</v>
      </c>
      <c r="H32" s="167">
        <f>H18</f>
        <v>201</v>
      </c>
      <c r="I32" s="168">
        <v>5</v>
      </c>
      <c r="J32" s="167"/>
      <c r="K32" s="166"/>
      <c r="L32" s="169"/>
      <c r="M32" s="26">
        <f t="shared" si="3"/>
        <v>0</v>
      </c>
      <c r="N32" s="26" t="str">
        <f t="shared" si="4"/>
        <v/>
      </c>
      <c r="O32" s="45">
        <f t="shared" si="5"/>
        <v>0.6</v>
      </c>
      <c r="P32" s="43"/>
    </row>
    <row r="33" spans="1:16" ht="15" customHeight="1" x14ac:dyDescent="0.2">
      <c r="A33" s="176">
        <f>A19</f>
        <v>17</v>
      </c>
      <c r="B33" s="177" t="str">
        <f t="shared" ref="B33:H33" si="9">B19</f>
        <v>Γεωδαιτικές Εφαρμογές</v>
      </c>
      <c r="C33" s="178">
        <f t="shared" si="9"/>
        <v>3</v>
      </c>
      <c r="D33" s="178">
        <v>4</v>
      </c>
      <c r="E33" s="178" t="str">
        <f t="shared" si="9"/>
        <v>Κ</v>
      </c>
      <c r="F33" s="178" t="str">
        <f t="shared" si="9"/>
        <v>ΤΟ</v>
      </c>
      <c r="G33" s="178" t="s">
        <v>178</v>
      </c>
      <c r="H33" s="178">
        <f t="shared" si="9"/>
        <v>201</v>
      </c>
      <c r="I33" s="168">
        <v>5</v>
      </c>
      <c r="J33" s="177"/>
      <c r="K33" s="166"/>
      <c r="L33" s="169"/>
      <c r="M33" s="26">
        <f t="shared" si="3"/>
        <v>0</v>
      </c>
      <c r="N33" s="26" t="str">
        <f t="shared" si="4"/>
        <v/>
      </c>
      <c r="O33" s="45">
        <f t="shared" si="5"/>
        <v>0.6</v>
      </c>
      <c r="P33" s="25"/>
    </row>
    <row r="34" spans="1:16" ht="15" customHeight="1" x14ac:dyDescent="0.2">
      <c r="A34" s="165">
        <f>A30+1</f>
        <v>29</v>
      </c>
      <c r="B34" s="175" t="s">
        <v>73</v>
      </c>
      <c r="C34" s="167">
        <f>C18</f>
        <v>3</v>
      </c>
      <c r="D34" s="167">
        <v>4</v>
      </c>
      <c r="E34" s="167" t="str">
        <f>E18</f>
        <v>Κ</v>
      </c>
      <c r="F34" s="167" t="str">
        <f>F18</f>
        <v>ΠΡ</v>
      </c>
      <c r="G34" s="167" t="s">
        <v>178</v>
      </c>
      <c r="H34" s="167">
        <f>H18</f>
        <v>201</v>
      </c>
      <c r="I34" s="168">
        <v>5</v>
      </c>
      <c r="J34" s="167">
        <v>1</v>
      </c>
      <c r="K34" s="166"/>
      <c r="L34" s="169"/>
      <c r="M34" s="26">
        <f t="shared" si="3"/>
        <v>0</v>
      </c>
      <c r="N34" s="26" t="str">
        <f t="shared" si="4"/>
        <v/>
      </c>
      <c r="O34" s="45">
        <f t="shared" si="5"/>
        <v>0.6</v>
      </c>
      <c r="P34" s="25"/>
    </row>
    <row r="35" spans="1:16" ht="15" customHeight="1" x14ac:dyDescent="0.2">
      <c r="A35" s="170">
        <f>A34+1</f>
        <v>30</v>
      </c>
      <c r="B35" s="179" t="s">
        <v>130</v>
      </c>
      <c r="C35" s="172">
        <v>3</v>
      </c>
      <c r="D35" s="172">
        <v>4</v>
      </c>
      <c r="E35" s="172" t="s">
        <v>167</v>
      </c>
      <c r="F35" s="172" t="s">
        <v>159</v>
      </c>
      <c r="G35" s="172" t="s">
        <v>178</v>
      </c>
      <c r="H35" s="172">
        <v>201</v>
      </c>
      <c r="I35" s="173">
        <v>5</v>
      </c>
      <c r="J35" s="172">
        <v>1</v>
      </c>
      <c r="K35" s="171"/>
      <c r="L35" s="174"/>
      <c r="M35" s="26">
        <f t="shared" si="3"/>
        <v>0</v>
      </c>
      <c r="N35" s="26" t="str">
        <f t="shared" si="4"/>
        <v/>
      </c>
      <c r="O35" s="45">
        <f t="shared" si="5"/>
        <v>0.6</v>
      </c>
      <c r="P35" s="25"/>
    </row>
    <row r="36" spans="1:16" ht="15" customHeight="1" x14ac:dyDescent="0.2">
      <c r="A36" s="29">
        <f t="shared" ref="A36:A40" si="10">A35+1</f>
        <v>31</v>
      </c>
      <c r="B36" s="30" t="s">
        <v>74</v>
      </c>
      <c r="C36" s="32">
        <v>4</v>
      </c>
      <c r="D36" s="32">
        <v>5</v>
      </c>
      <c r="E36" s="32" t="s">
        <v>167</v>
      </c>
      <c r="F36" s="32" t="s">
        <v>153</v>
      </c>
      <c r="G36" s="32" t="s">
        <v>171</v>
      </c>
      <c r="H36" s="115"/>
      <c r="I36" s="110">
        <v>1</v>
      </c>
      <c r="J36" s="32">
        <v>2</v>
      </c>
      <c r="K36" s="23"/>
      <c r="L36" s="116"/>
      <c r="M36" s="26">
        <f t="shared" si="3"/>
        <v>0</v>
      </c>
      <c r="N36" s="26">
        <f t="shared" si="4"/>
        <v>1</v>
      </c>
      <c r="O36" s="45">
        <f t="shared" si="5"/>
        <v>4</v>
      </c>
      <c r="P36" s="25"/>
    </row>
    <row r="37" spans="1:16" ht="15" customHeight="1" x14ac:dyDescent="0.2">
      <c r="A37" s="29">
        <f t="shared" si="10"/>
        <v>32</v>
      </c>
      <c r="B37" s="30" t="s">
        <v>75</v>
      </c>
      <c r="C37" s="32">
        <v>4</v>
      </c>
      <c r="D37" s="32">
        <v>5</v>
      </c>
      <c r="E37" s="32" t="s">
        <v>167</v>
      </c>
      <c r="F37" s="32" t="s">
        <v>153</v>
      </c>
      <c r="G37" s="32" t="s">
        <v>171</v>
      </c>
      <c r="H37" s="32"/>
      <c r="I37" s="110">
        <v>1</v>
      </c>
      <c r="J37" s="32">
        <v>2</v>
      </c>
      <c r="K37" s="23"/>
      <c r="L37" s="29"/>
      <c r="M37" s="26">
        <f t="shared" si="3"/>
        <v>0</v>
      </c>
      <c r="N37" s="26">
        <f t="shared" si="4"/>
        <v>1</v>
      </c>
      <c r="O37" s="45">
        <f t="shared" si="5"/>
        <v>4</v>
      </c>
      <c r="P37" s="25"/>
    </row>
    <row r="38" spans="1:16" ht="15" customHeight="1" x14ac:dyDescent="0.2">
      <c r="A38" s="29">
        <f t="shared" si="10"/>
        <v>33</v>
      </c>
      <c r="B38" s="30" t="s">
        <v>76</v>
      </c>
      <c r="C38" s="32">
        <v>3</v>
      </c>
      <c r="D38" s="32">
        <v>5</v>
      </c>
      <c r="E38" s="32" t="s">
        <v>167</v>
      </c>
      <c r="F38" s="32" t="s">
        <v>161</v>
      </c>
      <c r="G38" s="32" t="s">
        <v>171</v>
      </c>
      <c r="H38" s="32"/>
      <c r="I38" s="110">
        <v>1</v>
      </c>
      <c r="J38" s="32">
        <v>2</v>
      </c>
      <c r="K38" s="23"/>
      <c r="L38" s="29"/>
      <c r="M38" s="26">
        <f t="shared" si="3"/>
        <v>0</v>
      </c>
      <c r="N38" s="26">
        <f t="shared" si="4"/>
        <v>1</v>
      </c>
      <c r="O38" s="45">
        <f t="shared" si="5"/>
        <v>3</v>
      </c>
      <c r="P38" s="25"/>
    </row>
    <row r="39" spans="1:16" ht="15" customHeight="1" x14ac:dyDescent="0.2">
      <c r="A39" s="29">
        <f t="shared" si="10"/>
        <v>34</v>
      </c>
      <c r="B39" s="23" t="s">
        <v>77</v>
      </c>
      <c r="C39" s="32">
        <v>4</v>
      </c>
      <c r="D39" s="32">
        <v>5</v>
      </c>
      <c r="E39" s="32" t="s">
        <v>167</v>
      </c>
      <c r="F39" s="32" t="s">
        <v>155</v>
      </c>
      <c r="G39" s="32" t="s">
        <v>171</v>
      </c>
      <c r="H39" s="32"/>
      <c r="I39" s="110">
        <v>1</v>
      </c>
      <c r="J39" s="32">
        <v>1</v>
      </c>
      <c r="K39" s="23"/>
      <c r="L39" s="29"/>
      <c r="M39" s="26">
        <f t="shared" si="3"/>
        <v>0</v>
      </c>
      <c r="N39" s="26">
        <f t="shared" si="4"/>
        <v>1</v>
      </c>
      <c r="O39" s="45">
        <f t="shared" si="5"/>
        <v>4</v>
      </c>
      <c r="P39" s="25"/>
    </row>
    <row r="40" spans="1:16" ht="15" customHeight="1" x14ac:dyDescent="0.2">
      <c r="A40" s="29">
        <f t="shared" si="10"/>
        <v>35</v>
      </c>
      <c r="B40" s="30" t="s">
        <v>14</v>
      </c>
      <c r="C40" s="32">
        <v>4</v>
      </c>
      <c r="D40" s="32">
        <v>5</v>
      </c>
      <c r="E40" s="32" t="s">
        <v>167</v>
      </c>
      <c r="F40" s="32" t="s">
        <v>152</v>
      </c>
      <c r="G40" s="32" t="s">
        <v>171</v>
      </c>
      <c r="H40" s="32"/>
      <c r="I40" s="110">
        <v>1</v>
      </c>
      <c r="J40" s="32">
        <v>2</v>
      </c>
      <c r="K40" s="117"/>
      <c r="L40" s="29"/>
      <c r="M40" s="26">
        <f t="shared" si="3"/>
        <v>0</v>
      </c>
      <c r="N40" s="26">
        <f t="shared" si="4"/>
        <v>1</v>
      </c>
      <c r="O40" s="45">
        <f t="shared" si="5"/>
        <v>4</v>
      </c>
      <c r="P40" s="25"/>
    </row>
    <row r="41" spans="1:16" ht="15" customHeight="1" x14ac:dyDescent="0.2">
      <c r="A41" s="141">
        <f>A8</f>
        <v>6</v>
      </c>
      <c r="B41" s="142" t="str">
        <f>B8</f>
        <v>Σχεδίαση Τεχνικών Έργων με Η/Υ και Τεχνολογία ΒΙΜ</v>
      </c>
      <c r="C41" s="143">
        <f>C8</f>
        <v>3</v>
      </c>
      <c r="D41" s="143">
        <v>5</v>
      </c>
      <c r="E41" s="143" t="str">
        <f>E8</f>
        <v>Κ</v>
      </c>
      <c r="F41" s="143" t="str">
        <f>F8</f>
        <v>ΔΟ</v>
      </c>
      <c r="G41" s="143" t="s">
        <v>178</v>
      </c>
      <c r="H41" s="143">
        <v>101</v>
      </c>
      <c r="I41" s="144">
        <v>5</v>
      </c>
      <c r="J41" s="143"/>
      <c r="K41" s="145"/>
      <c r="L41" s="146"/>
      <c r="M41" s="26">
        <f t="shared" si="3"/>
        <v>0</v>
      </c>
      <c r="N41" s="26">
        <f t="shared" si="4"/>
        <v>1</v>
      </c>
      <c r="O41" s="45">
        <f t="shared" si="5"/>
        <v>0.6</v>
      </c>
      <c r="P41" s="25"/>
    </row>
    <row r="42" spans="1:16" ht="15" customHeight="1" x14ac:dyDescent="0.2">
      <c r="A42" s="147">
        <f t="shared" ref="A42:A44" si="11">A9</f>
        <v>7</v>
      </c>
      <c r="B42" s="148" t="str">
        <f t="shared" ref="B42:C44" si="12">B9</f>
        <v>Παραστατική Γεωμετρία</v>
      </c>
      <c r="C42" s="149">
        <f t="shared" si="12"/>
        <v>3</v>
      </c>
      <c r="D42" s="149">
        <v>5</v>
      </c>
      <c r="E42" s="149" t="str">
        <f t="shared" ref="E42:F44" si="13">E9</f>
        <v>Κ</v>
      </c>
      <c r="F42" s="149" t="str">
        <f t="shared" si="13"/>
        <v>ΜΑ</v>
      </c>
      <c r="G42" s="149" t="s">
        <v>178</v>
      </c>
      <c r="H42" s="149">
        <v>101</v>
      </c>
      <c r="I42" s="150">
        <v>5</v>
      </c>
      <c r="J42" s="149"/>
      <c r="K42" s="151"/>
      <c r="L42" s="152"/>
      <c r="M42" s="26">
        <f t="shared" si="3"/>
        <v>0</v>
      </c>
      <c r="N42" s="26" t="str">
        <f t="shared" si="4"/>
        <v/>
      </c>
      <c r="O42" s="45">
        <f t="shared" si="5"/>
        <v>0.6</v>
      </c>
      <c r="P42" s="25"/>
    </row>
    <row r="43" spans="1:16" ht="15" customHeight="1" x14ac:dyDescent="0.2">
      <c r="A43" s="147">
        <f t="shared" si="11"/>
        <v>8</v>
      </c>
      <c r="B43" s="148" t="str">
        <f t="shared" si="12"/>
        <v>Ενεργειακή Τεχνολογία</v>
      </c>
      <c r="C43" s="149">
        <f t="shared" si="12"/>
        <v>3</v>
      </c>
      <c r="D43" s="149">
        <v>5</v>
      </c>
      <c r="E43" s="149" t="str">
        <f t="shared" si="13"/>
        <v>Κ</v>
      </c>
      <c r="F43" s="149" t="str">
        <f t="shared" si="13"/>
        <v>ΥΔ</v>
      </c>
      <c r="G43" s="149" t="s">
        <v>178</v>
      </c>
      <c r="H43" s="149">
        <v>101</v>
      </c>
      <c r="I43" s="150">
        <v>5</v>
      </c>
      <c r="J43" s="149"/>
      <c r="K43" s="151"/>
      <c r="L43" s="152"/>
      <c r="M43" s="26">
        <f t="shared" si="3"/>
        <v>0</v>
      </c>
      <c r="N43" s="26" t="str">
        <f t="shared" si="4"/>
        <v/>
      </c>
      <c r="O43" s="45">
        <f t="shared" si="5"/>
        <v>0.6</v>
      </c>
      <c r="P43" s="25"/>
    </row>
    <row r="44" spans="1:16" ht="15" customHeight="1" x14ac:dyDescent="0.2">
      <c r="A44" s="147">
        <f t="shared" si="11"/>
        <v>9</v>
      </c>
      <c r="B44" s="148" t="str">
        <f t="shared" si="12"/>
        <v>Ιστορία της Αρχιτεκτονικής</v>
      </c>
      <c r="C44" s="149">
        <f t="shared" si="12"/>
        <v>3</v>
      </c>
      <c r="D44" s="149">
        <v>5</v>
      </c>
      <c r="E44" s="149" t="str">
        <f t="shared" si="13"/>
        <v>Κ</v>
      </c>
      <c r="F44" s="149" t="str">
        <f t="shared" si="13"/>
        <v>ΑΡ</v>
      </c>
      <c r="G44" s="149" t="s">
        <v>178</v>
      </c>
      <c r="H44" s="149">
        <v>101</v>
      </c>
      <c r="I44" s="150">
        <v>5</v>
      </c>
      <c r="J44" s="149"/>
      <c r="K44" s="151"/>
      <c r="L44" s="152"/>
      <c r="M44" s="26">
        <f t="shared" si="3"/>
        <v>0</v>
      </c>
      <c r="N44" s="26" t="str">
        <f t="shared" si="4"/>
        <v/>
      </c>
      <c r="O44" s="45">
        <f t="shared" si="5"/>
        <v>0.6</v>
      </c>
      <c r="P44" s="25"/>
    </row>
    <row r="45" spans="1:16" ht="15" customHeight="1" x14ac:dyDescent="0.2">
      <c r="A45" s="153">
        <f>A40+1</f>
        <v>36</v>
      </c>
      <c r="B45" s="154" t="s">
        <v>226</v>
      </c>
      <c r="C45" s="155">
        <v>3</v>
      </c>
      <c r="D45" s="155">
        <v>5</v>
      </c>
      <c r="E45" s="155" t="s">
        <v>167</v>
      </c>
      <c r="F45" s="155" t="s">
        <v>159</v>
      </c>
      <c r="G45" s="155" t="s">
        <v>178</v>
      </c>
      <c r="H45" s="155">
        <v>101</v>
      </c>
      <c r="I45" s="156">
        <v>5</v>
      </c>
      <c r="J45" s="155">
        <v>1</v>
      </c>
      <c r="K45" s="157"/>
      <c r="L45" s="158"/>
      <c r="M45" s="26">
        <f t="shared" si="3"/>
        <v>0</v>
      </c>
      <c r="N45" s="26" t="str">
        <f t="shared" si="4"/>
        <v/>
      </c>
      <c r="O45" s="45">
        <f t="shared" si="5"/>
        <v>0.6</v>
      </c>
      <c r="P45" s="25"/>
    </row>
    <row r="46" spans="1:16" ht="15" customHeight="1" x14ac:dyDescent="0.2">
      <c r="A46" s="111">
        <f>A45+1</f>
        <v>37</v>
      </c>
      <c r="B46" s="112" t="s">
        <v>131</v>
      </c>
      <c r="C46" s="33">
        <v>4</v>
      </c>
      <c r="D46" s="118">
        <v>6</v>
      </c>
      <c r="E46" s="33" t="s">
        <v>167</v>
      </c>
      <c r="F46" s="118" t="s">
        <v>153</v>
      </c>
      <c r="G46" s="118" t="s">
        <v>171</v>
      </c>
      <c r="H46" s="33"/>
      <c r="I46" s="113">
        <v>1</v>
      </c>
      <c r="J46" s="33">
        <v>2</v>
      </c>
      <c r="K46" s="24"/>
      <c r="L46" s="111"/>
      <c r="M46" s="26">
        <f t="shared" si="3"/>
        <v>0</v>
      </c>
      <c r="N46" s="26">
        <f t="shared" si="4"/>
        <v>1</v>
      </c>
      <c r="O46" s="45">
        <f t="shared" si="5"/>
        <v>4</v>
      </c>
      <c r="P46" s="25"/>
    </row>
    <row r="47" spans="1:16" ht="15" customHeight="1" x14ac:dyDescent="0.2">
      <c r="A47" s="111">
        <f t="shared" ref="A47:A53" si="14">A46+1</f>
        <v>38</v>
      </c>
      <c r="B47" s="112" t="s">
        <v>132</v>
      </c>
      <c r="C47" s="33">
        <v>4</v>
      </c>
      <c r="D47" s="33">
        <v>6</v>
      </c>
      <c r="E47" s="33" t="s">
        <v>167</v>
      </c>
      <c r="F47" s="33" t="s">
        <v>153</v>
      </c>
      <c r="G47" s="33" t="s">
        <v>171</v>
      </c>
      <c r="H47" s="33"/>
      <c r="I47" s="113">
        <v>1</v>
      </c>
      <c r="J47" s="33">
        <v>2</v>
      </c>
      <c r="K47" s="24"/>
      <c r="L47" s="111"/>
      <c r="M47" s="26">
        <f t="shared" si="3"/>
        <v>0</v>
      </c>
      <c r="N47" s="26">
        <f t="shared" si="4"/>
        <v>1</v>
      </c>
      <c r="O47" s="45">
        <f t="shared" si="5"/>
        <v>4</v>
      </c>
      <c r="P47" s="25"/>
    </row>
    <row r="48" spans="1:16" ht="15" customHeight="1" x14ac:dyDescent="0.2">
      <c r="A48" s="111">
        <f t="shared" si="14"/>
        <v>39</v>
      </c>
      <c r="B48" s="103" t="s">
        <v>17</v>
      </c>
      <c r="C48" s="33">
        <v>4</v>
      </c>
      <c r="D48" s="33">
        <v>6</v>
      </c>
      <c r="E48" s="33" t="s">
        <v>167</v>
      </c>
      <c r="F48" s="33" t="s">
        <v>152</v>
      </c>
      <c r="G48" s="33" t="s">
        <v>171</v>
      </c>
      <c r="H48" s="33"/>
      <c r="I48" s="113">
        <v>1</v>
      </c>
      <c r="J48" s="33">
        <v>2</v>
      </c>
      <c r="K48" s="24"/>
      <c r="L48" s="111"/>
      <c r="M48" s="26">
        <f t="shared" si="3"/>
        <v>0</v>
      </c>
      <c r="N48" s="26">
        <f t="shared" si="4"/>
        <v>1</v>
      </c>
      <c r="O48" s="45">
        <f t="shared" si="5"/>
        <v>4</v>
      </c>
      <c r="P48" s="25"/>
    </row>
    <row r="49" spans="1:16" ht="15" customHeight="1" x14ac:dyDescent="0.2">
      <c r="A49" s="111">
        <f t="shared" si="14"/>
        <v>40</v>
      </c>
      <c r="B49" s="112" t="s">
        <v>15</v>
      </c>
      <c r="C49" s="33">
        <v>5</v>
      </c>
      <c r="D49" s="33">
        <v>6</v>
      </c>
      <c r="E49" s="33" t="s">
        <v>167</v>
      </c>
      <c r="F49" s="33" t="s">
        <v>153</v>
      </c>
      <c r="G49" s="33" t="s">
        <v>171</v>
      </c>
      <c r="H49" s="33"/>
      <c r="I49" s="113">
        <v>1</v>
      </c>
      <c r="J49" s="33">
        <v>2</v>
      </c>
      <c r="K49" s="24"/>
      <c r="L49" s="111"/>
      <c r="M49" s="26">
        <f t="shared" si="3"/>
        <v>0</v>
      </c>
      <c r="N49" s="26">
        <f t="shared" si="4"/>
        <v>1</v>
      </c>
      <c r="O49" s="45">
        <f t="shared" si="5"/>
        <v>5</v>
      </c>
      <c r="P49" s="25"/>
    </row>
    <row r="50" spans="1:16" ht="15" customHeight="1" x14ac:dyDescent="0.2">
      <c r="A50" s="111">
        <f t="shared" si="14"/>
        <v>41</v>
      </c>
      <c r="B50" s="112" t="s">
        <v>227</v>
      </c>
      <c r="C50" s="33">
        <v>3</v>
      </c>
      <c r="D50" s="33">
        <v>6</v>
      </c>
      <c r="E50" s="33" t="s">
        <v>167</v>
      </c>
      <c r="F50" s="33" t="s">
        <v>155</v>
      </c>
      <c r="G50" s="33" t="s">
        <v>171</v>
      </c>
      <c r="H50" s="33"/>
      <c r="I50" s="113">
        <v>1</v>
      </c>
      <c r="J50" s="33">
        <v>2</v>
      </c>
      <c r="K50" s="24"/>
      <c r="L50" s="111"/>
      <c r="M50" s="26">
        <f t="shared" si="3"/>
        <v>0</v>
      </c>
      <c r="N50" s="26">
        <f t="shared" si="4"/>
        <v>1</v>
      </c>
      <c r="O50" s="45">
        <f t="shared" si="5"/>
        <v>3</v>
      </c>
      <c r="P50" s="25"/>
    </row>
    <row r="51" spans="1:16" ht="15" customHeight="1" x14ac:dyDescent="0.2">
      <c r="A51" s="111">
        <f t="shared" si="14"/>
        <v>42</v>
      </c>
      <c r="B51" s="112" t="s">
        <v>133</v>
      </c>
      <c r="C51" s="33">
        <v>4</v>
      </c>
      <c r="D51" s="33">
        <v>6</v>
      </c>
      <c r="E51" s="33" t="s">
        <v>167</v>
      </c>
      <c r="F51" s="33" t="s">
        <v>161</v>
      </c>
      <c r="G51" s="33" t="s">
        <v>171</v>
      </c>
      <c r="H51" s="33"/>
      <c r="I51" s="113">
        <v>1</v>
      </c>
      <c r="J51" s="33">
        <v>2</v>
      </c>
      <c r="K51" s="24"/>
      <c r="L51" s="111"/>
      <c r="M51" s="26">
        <f t="shared" si="3"/>
        <v>0</v>
      </c>
      <c r="N51" s="26">
        <f t="shared" si="4"/>
        <v>1</v>
      </c>
      <c r="O51" s="45">
        <f t="shared" si="5"/>
        <v>4</v>
      </c>
      <c r="P51" s="25"/>
    </row>
    <row r="52" spans="1:16" ht="15" customHeight="1" x14ac:dyDescent="0.2">
      <c r="A52" s="29">
        <f t="shared" si="14"/>
        <v>43</v>
      </c>
      <c r="B52" s="29" t="s">
        <v>78</v>
      </c>
      <c r="C52" s="32">
        <v>4</v>
      </c>
      <c r="D52" s="32">
        <v>7</v>
      </c>
      <c r="E52" s="32" t="s">
        <v>167</v>
      </c>
      <c r="F52" s="32" t="s">
        <v>153</v>
      </c>
      <c r="G52" s="32" t="s">
        <v>171</v>
      </c>
      <c r="H52" s="32"/>
      <c r="I52" s="110">
        <v>1</v>
      </c>
      <c r="J52" s="32">
        <v>2</v>
      </c>
      <c r="K52" s="23"/>
      <c r="L52" s="29"/>
      <c r="M52" s="26">
        <f t="shared" si="3"/>
        <v>0</v>
      </c>
      <c r="N52" s="26">
        <f t="shared" si="4"/>
        <v>1</v>
      </c>
      <c r="O52" s="45">
        <f t="shared" si="5"/>
        <v>4</v>
      </c>
      <c r="P52" s="25"/>
    </row>
    <row r="53" spans="1:16" ht="15" customHeight="1" x14ac:dyDescent="0.2">
      <c r="A53" s="29">
        <f t="shared" si="14"/>
        <v>44</v>
      </c>
      <c r="B53" s="29" t="s">
        <v>16</v>
      </c>
      <c r="C53" s="32">
        <v>3</v>
      </c>
      <c r="D53" s="32">
        <v>7</v>
      </c>
      <c r="E53" s="32" t="s">
        <v>167</v>
      </c>
      <c r="F53" s="32" t="s">
        <v>161</v>
      </c>
      <c r="G53" s="32" t="s">
        <v>171</v>
      </c>
      <c r="H53" s="32"/>
      <c r="I53" s="110">
        <v>1</v>
      </c>
      <c r="J53" s="32">
        <v>2</v>
      </c>
      <c r="K53" s="23"/>
      <c r="L53" s="29"/>
      <c r="M53" s="26">
        <f t="shared" si="3"/>
        <v>0</v>
      </c>
      <c r="N53" s="26">
        <f t="shared" si="4"/>
        <v>1</v>
      </c>
      <c r="O53" s="45">
        <f t="shared" si="5"/>
        <v>3</v>
      </c>
      <c r="P53" s="25"/>
    </row>
    <row r="54" spans="1:16" ht="15" customHeight="1" x14ac:dyDescent="0.2">
      <c r="A54" s="29">
        <f t="shared" ref="A54:A59" si="15">A53+1</f>
        <v>45</v>
      </c>
      <c r="B54" s="29" t="s">
        <v>228</v>
      </c>
      <c r="C54" s="32">
        <v>3</v>
      </c>
      <c r="D54" s="32">
        <v>7</v>
      </c>
      <c r="E54" s="32" t="s">
        <v>167</v>
      </c>
      <c r="F54" s="32" t="s">
        <v>155</v>
      </c>
      <c r="G54" s="32" t="s">
        <v>171</v>
      </c>
      <c r="H54" s="32"/>
      <c r="I54" s="110">
        <v>1</v>
      </c>
      <c r="J54" s="32">
        <v>2</v>
      </c>
      <c r="K54" s="23"/>
      <c r="L54" s="29"/>
      <c r="M54" s="26">
        <f t="shared" si="3"/>
        <v>0</v>
      </c>
      <c r="N54" s="26">
        <f t="shared" si="4"/>
        <v>1</v>
      </c>
      <c r="O54" s="45">
        <f t="shared" si="5"/>
        <v>3</v>
      </c>
      <c r="P54" s="25"/>
    </row>
    <row r="55" spans="1:16" ht="15" customHeight="1" x14ac:dyDescent="0.2">
      <c r="A55" s="29">
        <f t="shared" si="15"/>
        <v>46</v>
      </c>
      <c r="B55" s="29" t="s">
        <v>84</v>
      </c>
      <c r="C55" s="32">
        <v>3</v>
      </c>
      <c r="D55" s="32">
        <v>7</v>
      </c>
      <c r="E55" s="32" t="s">
        <v>167</v>
      </c>
      <c r="F55" s="32" t="s">
        <v>159</v>
      </c>
      <c r="G55" s="32" t="s">
        <v>171</v>
      </c>
      <c r="H55" s="32"/>
      <c r="I55" s="110">
        <v>1</v>
      </c>
      <c r="J55" s="32">
        <v>2</v>
      </c>
      <c r="K55" s="23"/>
      <c r="L55" s="29"/>
      <c r="M55" s="26">
        <f t="shared" si="3"/>
        <v>0</v>
      </c>
      <c r="N55" s="26">
        <f t="shared" si="4"/>
        <v>1</v>
      </c>
      <c r="O55" s="45">
        <f t="shared" si="5"/>
        <v>3</v>
      </c>
      <c r="P55" s="25"/>
    </row>
    <row r="56" spans="1:16" ht="15" customHeight="1" x14ac:dyDescent="0.2">
      <c r="A56" s="90">
        <f t="shared" si="15"/>
        <v>47</v>
      </c>
      <c r="B56" s="119" t="s">
        <v>79</v>
      </c>
      <c r="C56" s="38">
        <v>4</v>
      </c>
      <c r="D56" s="38">
        <v>7</v>
      </c>
      <c r="E56" s="38" t="s">
        <v>170</v>
      </c>
      <c r="F56" s="38" t="s">
        <v>153</v>
      </c>
      <c r="G56" s="38" t="s">
        <v>176</v>
      </c>
      <c r="H56" s="38"/>
      <c r="I56" s="120">
        <v>1</v>
      </c>
      <c r="J56" s="38">
        <v>2</v>
      </c>
      <c r="K56" s="121"/>
      <c r="L56" s="90"/>
      <c r="M56" s="26">
        <f t="shared" si="3"/>
        <v>1</v>
      </c>
      <c r="N56" s="26">
        <f t="shared" si="4"/>
        <v>1</v>
      </c>
      <c r="O56" s="45">
        <f t="shared" si="5"/>
        <v>4</v>
      </c>
      <c r="P56" s="25"/>
    </row>
    <row r="57" spans="1:16" ht="15" customHeight="1" x14ac:dyDescent="0.2">
      <c r="A57" s="90">
        <f t="shared" si="15"/>
        <v>48</v>
      </c>
      <c r="B57" s="37" t="s">
        <v>18</v>
      </c>
      <c r="C57" s="38">
        <v>4</v>
      </c>
      <c r="D57" s="39">
        <v>7</v>
      </c>
      <c r="E57" s="39" t="s">
        <v>170</v>
      </c>
      <c r="F57" s="39" t="s">
        <v>153</v>
      </c>
      <c r="G57" s="39" t="s">
        <v>176</v>
      </c>
      <c r="H57" s="38">
        <v>701</v>
      </c>
      <c r="I57" s="120">
        <v>1</v>
      </c>
      <c r="J57" s="38">
        <v>2</v>
      </c>
      <c r="K57" s="121"/>
      <c r="L57" s="90"/>
      <c r="M57" s="26">
        <f t="shared" si="3"/>
        <v>1</v>
      </c>
      <c r="N57" s="26">
        <f t="shared" si="4"/>
        <v>1</v>
      </c>
      <c r="O57" s="45">
        <f t="shared" si="5"/>
        <v>4</v>
      </c>
      <c r="P57" s="25"/>
    </row>
    <row r="58" spans="1:16" ht="15" customHeight="1" x14ac:dyDescent="0.2">
      <c r="A58" s="90">
        <f t="shared" si="15"/>
        <v>49</v>
      </c>
      <c r="B58" s="37" t="s">
        <v>214</v>
      </c>
      <c r="C58" s="38">
        <v>4</v>
      </c>
      <c r="D58" s="38">
        <v>7</v>
      </c>
      <c r="E58" s="38" t="s">
        <v>170</v>
      </c>
      <c r="F58" s="38" t="s">
        <v>153</v>
      </c>
      <c r="G58" s="38" t="s">
        <v>176</v>
      </c>
      <c r="H58" s="38"/>
      <c r="I58" s="120">
        <v>1</v>
      </c>
      <c r="J58" s="38">
        <v>1</v>
      </c>
      <c r="K58" s="121"/>
      <c r="L58" s="90"/>
      <c r="M58" s="26">
        <f t="shared" si="3"/>
        <v>1</v>
      </c>
      <c r="N58" s="26">
        <f t="shared" si="4"/>
        <v>1</v>
      </c>
      <c r="O58" s="45">
        <f t="shared" si="5"/>
        <v>4</v>
      </c>
      <c r="P58" s="25"/>
    </row>
    <row r="59" spans="1:16" ht="15" customHeight="1" x14ac:dyDescent="0.2">
      <c r="A59" s="122">
        <f t="shared" si="15"/>
        <v>50</v>
      </c>
      <c r="B59" s="35" t="s">
        <v>229</v>
      </c>
      <c r="C59" s="36">
        <v>4</v>
      </c>
      <c r="D59" s="36">
        <v>7</v>
      </c>
      <c r="E59" s="36" t="s">
        <v>171</v>
      </c>
      <c r="F59" s="36" t="s">
        <v>161</v>
      </c>
      <c r="G59" s="36" t="s">
        <v>176</v>
      </c>
      <c r="H59" s="36"/>
      <c r="I59" s="123">
        <v>1</v>
      </c>
      <c r="J59" s="36">
        <v>1</v>
      </c>
      <c r="K59" s="124"/>
      <c r="L59" s="122"/>
      <c r="M59" s="26">
        <f t="shared" si="3"/>
        <v>1</v>
      </c>
      <c r="N59" s="26">
        <f t="shared" si="4"/>
        <v>1</v>
      </c>
      <c r="O59" s="45">
        <f t="shared" si="5"/>
        <v>4</v>
      </c>
      <c r="P59" s="25"/>
    </row>
    <row r="60" spans="1:16" ht="15" customHeight="1" x14ac:dyDescent="0.2">
      <c r="A60" s="180">
        <f>A57</f>
        <v>48</v>
      </c>
      <c r="B60" s="181" t="str">
        <f>B57</f>
        <v>Σιδηρές Κατασκευές ΙΙ</v>
      </c>
      <c r="C60" s="182">
        <f>C57</f>
        <v>4</v>
      </c>
      <c r="D60" s="182">
        <f>D57</f>
        <v>7</v>
      </c>
      <c r="E60" s="182" t="s">
        <v>171</v>
      </c>
      <c r="F60" s="182" t="str">
        <f>F57</f>
        <v>ΔΟ</v>
      </c>
      <c r="G60" s="182" t="s">
        <v>178</v>
      </c>
      <c r="H60" s="182">
        <v>701</v>
      </c>
      <c r="I60" s="183">
        <v>2</v>
      </c>
      <c r="J60" s="182"/>
      <c r="K60" s="184"/>
      <c r="L60" s="185"/>
      <c r="M60" s="26">
        <f t="shared" si="3"/>
        <v>1</v>
      </c>
      <c r="N60" s="26">
        <f t="shared" si="4"/>
        <v>1</v>
      </c>
      <c r="O60" s="45">
        <f t="shared" si="5"/>
        <v>2</v>
      </c>
      <c r="P60" s="25"/>
    </row>
    <row r="61" spans="1:16" ht="15" customHeight="1" x14ac:dyDescent="0.2">
      <c r="A61" s="186">
        <f>A59+1</f>
        <v>51</v>
      </c>
      <c r="B61" s="187" t="s">
        <v>81</v>
      </c>
      <c r="C61" s="188">
        <v>4</v>
      </c>
      <c r="D61" s="188">
        <v>7</v>
      </c>
      <c r="E61" s="188" t="s">
        <v>171</v>
      </c>
      <c r="F61" s="188" t="s">
        <v>152</v>
      </c>
      <c r="G61" s="188" t="s">
        <v>178</v>
      </c>
      <c r="H61" s="188">
        <f>H60</f>
        <v>701</v>
      </c>
      <c r="I61" s="189">
        <v>2</v>
      </c>
      <c r="J61" s="188">
        <f>J67</f>
        <v>1</v>
      </c>
      <c r="K61" s="190"/>
      <c r="L61" s="191"/>
      <c r="M61" s="26">
        <f t="shared" si="3"/>
        <v>1</v>
      </c>
      <c r="N61" s="26" t="str">
        <f t="shared" si="4"/>
        <v/>
      </c>
      <c r="O61" s="45">
        <f t="shared" si="5"/>
        <v>2</v>
      </c>
      <c r="P61" s="25"/>
    </row>
    <row r="62" spans="1:16" ht="15" customHeight="1" x14ac:dyDescent="0.2">
      <c r="A62" s="125">
        <f>A61+1</f>
        <v>52</v>
      </c>
      <c r="B62" s="126" t="s">
        <v>80</v>
      </c>
      <c r="C62" s="41">
        <v>4</v>
      </c>
      <c r="D62" s="41">
        <v>7</v>
      </c>
      <c r="E62" s="41" t="s">
        <v>172</v>
      </c>
      <c r="F62" s="41" t="s">
        <v>155</v>
      </c>
      <c r="G62" s="41" t="s">
        <v>176</v>
      </c>
      <c r="H62" s="41"/>
      <c r="I62" s="127">
        <v>1</v>
      </c>
      <c r="J62" s="41">
        <v>1</v>
      </c>
      <c r="K62" s="128"/>
      <c r="L62" s="125"/>
      <c r="M62" s="26">
        <f t="shared" si="3"/>
        <v>1</v>
      </c>
      <c r="N62" s="26">
        <f t="shared" si="4"/>
        <v>1</v>
      </c>
      <c r="O62" s="45">
        <f t="shared" si="5"/>
        <v>4</v>
      </c>
      <c r="P62" s="25"/>
    </row>
    <row r="63" spans="1:16" ht="15" customHeight="1" x14ac:dyDescent="0.2">
      <c r="A63" s="125">
        <f>A62+1</f>
        <v>53</v>
      </c>
      <c r="B63" s="126" t="s">
        <v>21</v>
      </c>
      <c r="C63" s="41">
        <v>4</v>
      </c>
      <c r="D63" s="41">
        <v>7</v>
      </c>
      <c r="E63" s="41" t="s">
        <v>172</v>
      </c>
      <c r="F63" s="41" t="s">
        <v>155</v>
      </c>
      <c r="G63" s="41" t="s">
        <v>176</v>
      </c>
      <c r="H63" s="41"/>
      <c r="I63" s="127">
        <v>1</v>
      </c>
      <c r="J63" s="41">
        <v>1</v>
      </c>
      <c r="K63" s="128"/>
      <c r="L63" s="125"/>
      <c r="M63" s="26">
        <f t="shared" si="3"/>
        <v>1</v>
      </c>
      <c r="N63" s="26">
        <f t="shared" si="4"/>
        <v>1</v>
      </c>
      <c r="O63" s="45">
        <f t="shared" si="5"/>
        <v>4</v>
      </c>
      <c r="P63" s="25"/>
    </row>
    <row r="64" spans="1:16" ht="15" customHeight="1" x14ac:dyDescent="0.2">
      <c r="A64" s="192">
        <f>A60</f>
        <v>48</v>
      </c>
      <c r="B64" s="193" t="str">
        <f>B60</f>
        <v>Σιδηρές Κατασκευές ΙΙ</v>
      </c>
      <c r="C64" s="194">
        <f>C60</f>
        <v>4</v>
      </c>
      <c r="D64" s="194">
        <f>D60</f>
        <v>7</v>
      </c>
      <c r="E64" s="194" t="s">
        <v>172</v>
      </c>
      <c r="F64" s="194" t="str">
        <f>F57</f>
        <v>ΔΟ</v>
      </c>
      <c r="G64" s="194" t="s">
        <v>178</v>
      </c>
      <c r="H64" s="194">
        <f>H57</f>
        <v>701</v>
      </c>
      <c r="I64" s="195">
        <f>I60</f>
        <v>2</v>
      </c>
      <c r="J64" s="194"/>
      <c r="K64" s="196"/>
      <c r="L64" s="197"/>
      <c r="M64" s="26">
        <f t="shared" si="3"/>
        <v>1</v>
      </c>
      <c r="N64" s="26">
        <f t="shared" si="4"/>
        <v>1</v>
      </c>
      <c r="O64" s="45">
        <f t="shared" si="5"/>
        <v>2</v>
      </c>
      <c r="P64" s="25"/>
    </row>
    <row r="65" spans="1:16" ht="15" customHeight="1" x14ac:dyDescent="0.2">
      <c r="A65" s="198">
        <f>A61</f>
        <v>51</v>
      </c>
      <c r="B65" s="199" t="str">
        <f>B66</f>
        <v>Πειραματική Εδαφομηχανική</v>
      </c>
      <c r="C65" s="200">
        <f>C66</f>
        <v>4</v>
      </c>
      <c r="D65" s="200">
        <f>D66</f>
        <v>7</v>
      </c>
      <c r="E65" s="200" t="s">
        <v>172</v>
      </c>
      <c r="F65" s="200" t="str">
        <f>F61</f>
        <v>ΓΕ</v>
      </c>
      <c r="G65" s="200" t="s">
        <v>178</v>
      </c>
      <c r="H65" s="200">
        <f>H61</f>
        <v>701</v>
      </c>
      <c r="I65" s="201">
        <v>2</v>
      </c>
      <c r="J65" s="200"/>
      <c r="K65" s="202"/>
      <c r="L65" s="203"/>
      <c r="M65" s="26">
        <f t="shared" si="3"/>
        <v>1</v>
      </c>
      <c r="N65" s="26" t="str">
        <f t="shared" si="4"/>
        <v/>
      </c>
      <c r="O65" s="45">
        <f t="shared" si="5"/>
        <v>2</v>
      </c>
      <c r="P65" s="25"/>
    </row>
    <row r="66" spans="1:16" ht="15" customHeight="1" x14ac:dyDescent="0.2">
      <c r="A66" s="98">
        <f>A61</f>
        <v>51</v>
      </c>
      <c r="B66" s="129" t="str">
        <f>B61</f>
        <v>Πειραματική Εδαφομηχανική</v>
      </c>
      <c r="C66" s="130">
        <f t="shared" ref="C66:H66" si="16">C61</f>
        <v>4</v>
      </c>
      <c r="D66" s="130">
        <f t="shared" si="16"/>
        <v>7</v>
      </c>
      <c r="E66" s="130" t="s">
        <v>173</v>
      </c>
      <c r="F66" s="130" t="str">
        <f t="shared" si="16"/>
        <v>ΓΕ</v>
      </c>
      <c r="G66" s="130" t="s">
        <v>176</v>
      </c>
      <c r="H66" s="130">
        <f t="shared" si="16"/>
        <v>701</v>
      </c>
      <c r="I66" s="131">
        <v>1</v>
      </c>
      <c r="J66" s="40"/>
      <c r="K66" s="132"/>
      <c r="L66" s="98"/>
      <c r="M66" s="26">
        <f t="shared" si="3"/>
        <v>1</v>
      </c>
      <c r="N66" s="26">
        <f t="shared" si="4"/>
        <v>1</v>
      </c>
      <c r="O66" s="45">
        <f t="shared" si="5"/>
        <v>4</v>
      </c>
      <c r="P66" s="25"/>
    </row>
    <row r="67" spans="1:16" ht="15" customHeight="1" x14ac:dyDescent="0.2">
      <c r="A67" s="98">
        <f>A63+1</f>
        <v>54</v>
      </c>
      <c r="B67" s="133" t="s">
        <v>82</v>
      </c>
      <c r="C67" s="40">
        <v>4</v>
      </c>
      <c r="D67" s="40">
        <v>7</v>
      </c>
      <c r="E67" s="40" t="s">
        <v>173</v>
      </c>
      <c r="F67" s="40" t="s">
        <v>152</v>
      </c>
      <c r="G67" s="40" t="s">
        <v>176</v>
      </c>
      <c r="H67" s="40"/>
      <c r="I67" s="131">
        <v>1</v>
      </c>
      <c r="J67" s="40">
        <v>1</v>
      </c>
      <c r="K67" s="132"/>
      <c r="L67" s="98"/>
      <c r="M67" s="26">
        <f t="shared" si="3"/>
        <v>1</v>
      </c>
      <c r="N67" s="26">
        <f t="shared" si="4"/>
        <v>1</v>
      </c>
      <c r="O67" s="45">
        <f t="shared" si="5"/>
        <v>4</v>
      </c>
      <c r="P67" s="25"/>
    </row>
    <row r="68" spans="1:16" ht="15" customHeight="1" x14ac:dyDescent="0.2">
      <c r="A68" s="98">
        <f>A56</f>
        <v>47</v>
      </c>
      <c r="B68" s="98" t="str">
        <f>B56</f>
        <v>Δυναμική των Κατασκευών</v>
      </c>
      <c r="C68" s="40">
        <f>C56</f>
        <v>4</v>
      </c>
      <c r="D68" s="40">
        <f>D56</f>
        <v>7</v>
      </c>
      <c r="E68" s="40" t="s">
        <v>173</v>
      </c>
      <c r="F68" s="40" t="str">
        <f>F56</f>
        <v>ΔΟ</v>
      </c>
      <c r="G68" s="40" t="s">
        <v>176</v>
      </c>
      <c r="H68" s="40"/>
      <c r="I68" s="131">
        <v>1</v>
      </c>
      <c r="J68" s="40"/>
      <c r="K68" s="132"/>
      <c r="L68" s="98"/>
      <c r="M68" s="26">
        <f t="shared" ref="M68:M130" si="17">IF(E68="Κ",0,1)</f>
        <v>1</v>
      </c>
      <c r="N68" s="26">
        <f t="shared" ref="N68:N130" si="18">IF(I68=1,1,IF(H67=H68,"",1))</f>
        <v>1</v>
      </c>
      <c r="O68" s="45">
        <f t="shared" ref="O68:O130" si="19">C68/I68</f>
        <v>4</v>
      </c>
      <c r="P68" s="25"/>
    </row>
    <row r="69" spans="1:16" ht="15" customHeight="1" x14ac:dyDescent="0.2">
      <c r="A69" s="90">
        <f>A67+1</f>
        <v>55</v>
      </c>
      <c r="B69" s="37" t="s">
        <v>86</v>
      </c>
      <c r="C69" s="38">
        <v>3</v>
      </c>
      <c r="D69" s="38">
        <v>8</v>
      </c>
      <c r="E69" s="38" t="s">
        <v>170</v>
      </c>
      <c r="F69" s="38" t="s">
        <v>153</v>
      </c>
      <c r="G69" s="38" t="s">
        <v>176</v>
      </c>
      <c r="H69" s="38"/>
      <c r="I69" s="120">
        <v>1</v>
      </c>
      <c r="J69" s="38">
        <v>2</v>
      </c>
      <c r="K69" s="121"/>
      <c r="L69" s="90"/>
      <c r="M69" s="26">
        <f t="shared" si="17"/>
        <v>1</v>
      </c>
      <c r="N69" s="26">
        <f t="shared" si="18"/>
        <v>1</v>
      </c>
      <c r="O69" s="45">
        <f t="shared" si="19"/>
        <v>3</v>
      </c>
      <c r="P69" s="25"/>
    </row>
    <row r="70" spans="1:16" ht="15" customHeight="1" x14ac:dyDescent="0.2">
      <c r="A70" s="90">
        <f t="shared" ref="A70:A80" si="20">A69+1</f>
        <v>56</v>
      </c>
      <c r="B70" s="37" t="s">
        <v>230</v>
      </c>
      <c r="C70" s="38">
        <v>4</v>
      </c>
      <c r="D70" s="38">
        <v>8</v>
      </c>
      <c r="E70" s="38" t="s">
        <v>170</v>
      </c>
      <c r="F70" s="38" t="s">
        <v>153</v>
      </c>
      <c r="G70" s="38" t="s">
        <v>176</v>
      </c>
      <c r="H70" s="38"/>
      <c r="I70" s="120">
        <v>1</v>
      </c>
      <c r="J70" s="38">
        <v>1</v>
      </c>
      <c r="K70" s="121"/>
      <c r="L70" s="90"/>
      <c r="M70" s="26">
        <f t="shared" si="17"/>
        <v>1</v>
      </c>
      <c r="N70" s="26">
        <f t="shared" si="18"/>
        <v>1</v>
      </c>
      <c r="O70" s="45">
        <f t="shared" si="19"/>
        <v>4</v>
      </c>
      <c r="P70" s="25"/>
    </row>
    <row r="71" spans="1:16" ht="15" customHeight="1" x14ac:dyDescent="0.2">
      <c r="A71" s="90">
        <f t="shared" si="20"/>
        <v>57</v>
      </c>
      <c r="B71" s="37" t="s">
        <v>26</v>
      </c>
      <c r="C71" s="38">
        <v>4</v>
      </c>
      <c r="D71" s="38">
        <v>8</v>
      </c>
      <c r="E71" s="38" t="s">
        <v>170</v>
      </c>
      <c r="F71" s="38" t="s">
        <v>153</v>
      </c>
      <c r="G71" s="38" t="s">
        <v>176</v>
      </c>
      <c r="H71" s="38">
        <v>806</v>
      </c>
      <c r="I71" s="120">
        <v>1</v>
      </c>
      <c r="J71" s="38">
        <v>1</v>
      </c>
      <c r="K71" s="121"/>
      <c r="L71" s="90"/>
      <c r="M71" s="26">
        <f t="shared" si="17"/>
        <v>1</v>
      </c>
      <c r="N71" s="26">
        <f t="shared" si="18"/>
        <v>1</v>
      </c>
      <c r="O71" s="45">
        <f t="shared" si="19"/>
        <v>4</v>
      </c>
      <c r="P71" s="25"/>
    </row>
    <row r="72" spans="1:16" ht="15" customHeight="1" x14ac:dyDescent="0.2">
      <c r="A72" s="90">
        <f t="shared" si="20"/>
        <v>58</v>
      </c>
      <c r="B72" s="37" t="s">
        <v>85</v>
      </c>
      <c r="C72" s="38">
        <v>4</v>
      </c>
      <c r="D72" s="38">
        <v>8</v>
      </c>
      <c r="E72" s="38" t="s">
        <v>170</v>
      </c>
      <c r="F72" s="38" t="s">
        <v>153</v>
      </c>
      <c r="G72" s="38" t="s">
        <v>176</v>
      </c>
      <c r="H72" s="38">
        <v>805</v>
      </c>
      <c r="I72" s="120">
        <v>1</v>
      </c>
      <c r="J72" s="38">
        <v>1</v>
      </c>
      <c r="K72" s="121"/>
      <c r="L72" s="90"/>
      <c r="M72" s="26">
        <f t="shared" si="17"/>
        <v>1</v>
      </c>
      <c r="N72" s="26">
        <f t="shared" si="18"/>
        <v>1</v>
      </c>
      <c r="O72" s="45">
        <f t="shared" si="19"/>
        <v>4</v>
      </c>
      <c r="P72" s="25"/>
    </row>
    <row r="73" spans="1:16" ht="15" customHeight="1" x14ac:dyDescent="0.2">
      <c r="A73" s="204">
        <f t="shared" si="20"/>
        <v>59</v>
      </c>
      <c r="B73" s="205" t="s">
        <v>88</v>
      </c>
      <c r="C73" s="206">
        <v>3</v>
      </c>
      <c r="D73" s="206">
        <v>8</v>
      </c>
      <c r="E73" s="206" t="s">
        <v>170</v>
      </c>
      <c r="F73" s="206" t="s">
        <v>161</v>
      </c>
      <c r="G73" s="206" t="s">
        <v>178</v>
      </c>
      <c r="H73" s="206">
        <v>801</v>
      </c>
      <c r="I73" s="207">
        <v>7</v>
      </c>
      <c r="J73" s="206">
        <v>1</v>
      </c>
      <c r="K73" s="208"/>
      <c r="L73" s="209"/>
      <c r="M73" s="26">
        <f t="shared" si="17"/>
        <v>1</v>
      </c>
      <c r="N73" s="26">
        <f t="shared" si="18"/>
        <v>1</v>
      </c>
      <c r="O73" s="45">
        <f t="shared" si="19"/>
        <v>0.42857142857142855</v>
      </c>
      <c r="P73" s="25"/>
    </row>
    <row r="74" spans="1:16" ht="15" customHeight="1" x14ac:dyDescent="0.2">
      <c r="A74" s="210">
        <f t="shared" si="20"/>
        <v>60</v>
      </c>
      <c r="B74" s="211" t="s">
        <v>23</v>
      </c>
      <c r="C74" s="212">
        <v>3</v>
      </c>
      <c r="D74" s="212">
        <v>8</v>
      </c>
      <c r="E74" s="212" t="s">
        <v>170</v>
      </c>
      <c r="F74" s="212" t="s">
        <v>159</v>
      </c>
      <c r="G74" s="212" t="s">
        <v>178</v>
      </c>
      <c r="H74" s="212">
        <v>801</v>
      </c>
      <c r="I74" s="213">
        <v>7</v>
      </c>
      <c r="J74" s="212">
        <v>1</v>
      </c>
      <c r="K74" s="214"/>
      <c r="L74" s="215"/>
      <c r="M74" s="26">
        <f t="shared" si="17"/>
        <v>1</v>
      </c>
      <c r="N74" s="26" t="str">
        <f t="shared" si="18"/>
        <v/>
      </c>
      <c r="O74" s="45">
        <f t="shared" si="19"/>
        <v>0.42857142857142855</v>
      </c>
      <c r="P74" s="25"/>
    </row>
    <row r="75" spans="1:16" ht="15" customHeight="1" x14ac:dyDescent="0.2">
      <c r="A75" s="210">
        <f t="shared" si="20"/>
        <v>61</v>
      </c>
      <c r="B75" s="211" t="s">
        <v>231</v>
      </c>
      <c r="C75" s="212">
        <v>3</v>
      </c>
      <c r="D75" s="212">
        <v>8</v>
      </c>
      <c r="E75" s="212" t="s">
        <v>170</v>
      </c>
      <c r="F75" s="212" t="s">
        <v>153</v>
      </c>
      <c r="G75" s="212" t="s">
        <v>178</v>
      </c>
      <c r="H75" s="212">
        <v>801</v>
      </c>
      <c r="I75" s="213">
        <v>7</v>
      </c>
      <c r="J75" s="212">
        <v>1</v>
      </c>
      <c r="K75" s="214"/>
      <c r="L75" s="215"/>
      <c r="M75" s="26">
        <f t="shared" si="17"/>
        <v>1</v>
      </c>
      <c r="N75" s="26" t="str">
        <f t="shared" si="18"/>
        <v/>
      </c>
      <c r="O75" s="45">
        <f t="shared" si="19"/>
        <v>0.42857142857142855</v>
      </c>
      <c r="P75" s="25"/>
    </row>
    <row r="76" spans="1:16" ht="15" customHeight="1" x14ac:dyDescent="0.2">
      <c r="A76" s="210">
        <f t="shared" si="20"/>
        <v>62</v>
      </c>
      <c r="B76" s="211" t="s">
        <v>232</v>
      </c>
      <c r="C76" s="212">
        <v>3</v>
      </c>
      <c r="D76" s="212">
        <v>8</v>
      </c>
      <c r="E76" s="212" t="s">
        <v>170</v>
      </c>
      <c r="F76" s="212" t="s">
        <v>161</v>
      </c>
      <c r="G76" s="212" t="s">
        <v>178</v>
      </c>
      <c r="H76" s="212">
        <v>801</v>
      </c>
      <c r="I76" s="213">
        <v>7</v>
      </c>
      <c r="J76" s="212">
        <v>1</v>
      </c>
      <c r="K76" s="216"/>
      <c r="L76" s="215"/>
      <c r="M76" s="26">
        <f t="shared" si="17"/>
        <v>1</v>
      </c>
      <c r="N76" s="26" t="str">
        <f t="shared" si="18"/>
        <v/>
      </c>
      <c r="O76" s="45">
        <f t="shared" si="19"/>
        <v>0.42857142857142855</v>
      </c>
      <c r="P76" s="25"/>
    </row>
    <row r="77" spans="1:16" ht="15" customHeight="1" x14ac:dyDescent="0.2">
      <c r="A77" s="210">
        <f t="shared" si="20"/>
        <v>63</v>
      </c>
      <c r="B77" s="211" t="s">
        <v>87</v>
      </c>
      <c r="C77" s="212">
        <v>3</v>
      </c>
      <c r="D77" s="212">
        <v>8</v>
      </c>
      <c r="E77" s="212" t="s">
        <v>170</v>
      </c>
      <c r="F77" s="212" t="s">
        <v>153</v>
      </c>
      <c r="G77" s="212" t="s">
        <v>178</v>
      </c>
      <c r="H77" s="212">
        <v>801</v>
      </c>
      <c r="I77" s="213">
        <v>7</v>
      </c>
      <c r="J77" s="212">
        <v>1</v>
      </c>
      <c r="K77" s="216"/>
      <c r="L77" s="215"/>
      <c r="M77" s="26">
        <f t="shared" si="17"/>
        <v>1</v>
      </c>
      <c r="N77" s="26" t="str">
        <f t="shared" si="18"/>
        <v/>
      </c>
      <c r="O77" s="45">
        <f t="shared" si="19"/>
        <v>0.42857142857142855</v>
      </c>
      <c r="P77" s="25"/>
    </row>
    <row r="78" spans="1:16" ht="15" customHeight="1" x14ac:dyDescent="0.2">
      <c r="A78" s="210">
        <f t="shared" si="20"/>
        <v>64</v>
      </c>
      <c r="B78" s="211" t="s">
        <v>233</v>
      </c>
      <c r="C78" s="212">
        <v>3</v>
      </c>
      <c r="D78" s="212">
        <v>8</v>
      </c>
      <c r="E78" s="212" t="s">
        <v>170</v>
      </c>
      <c r="F78" s="212" t="s">
        <v>152</v>
      </c>
      <c r="G78" s="212" t="s">
        <v>178</v>
      </c>
      <c r="H78" s="212">
        <v>801</v>
      </c>
      <c r="I78" s="213">
        <v>7</v>
      </c>
      <c r="J78" s="212">
        <v>1</v>
      </c>
      <c r="K78" s="216"/>
      <c r="L78" s="215"/>
      <c r="M78" s="26">
        <f t="shared" si="17"/>
        <v>1</v>
      </c>
      <c r="N78" s="26" t="str">
        <f t="shared" si="18"/>
        <v/>
      </c>
      <c r="O78" s="45">
        <f t="shared" si="19"/>
        <v>0.42857142857142855</v>
      </c>
      <c r="P78" s="25"/>
    </row>
    <row r="79" spans="1:16" ht="15" customHeight="1" x14ac:dyDescent="0.2">
      <c r="A79" s="217">
        <f t="shared" si="20"/>
        <v>65</v>
      </c>
      <c r="B79" s="218" t="s">
        <v>89</v>
      </c>
      <c r="C79" s="219">
        <v>3</v>
      </c>
      <c r="D79" s="219">
        <v>8</v>
      </c>
      <c r="E79" s="219" t="s">
        <v>170</v>
      </c>
      <c r="F79" s="219" t="s">
        <v>154</v>
      </c>
      <c r="G79" s="219" t="s">
        <v>178</v>
      </c>
      <c r="H79" s="219">
        <v>801</v>
      </c>
      <c r="I79" s="220">
        <v>7</v>
      </c>
      <c r="J79" s="219">
        <v>1</v>
      </c>
      <c r="K79" s="221"/>
      <c r="L79" s="222"/>
      <c r="M79" s="26">
        <f t="shared" si="17"/>
        <v>1</v>
      </c>
      <c r="N79" s="26" t="str">
        <f t="shared" si="18"/>
        <v/>
      </c>
      <c r="O79" s="45">
        <f t="shared" si="19"/>
        <v>0.42857142857142855</v>
      </c>
      <c r="P79" s="25"/>
    </row>
    <row r="80" spans="1:16" ht="15" customHeight="1" x14ac:dyDescent="0.2">
      <c r="A80" s="204">
        <f t="shared" si="20"/>
        <v>66</v>
      </c>
      <c r="B80" s="223" t="s">
        <v>19</v>
      </c>
      <c r="C80" s="206">
        <v>3</v>
      </c>
      <c r="D80" s="206">
        <v>8</v>
      </c>
      <c r="E80" s="206" t="s">
        <v>170</v>
      </c>
      <c r="F80" s="206" t="s">
        <v>153</v>
      </c>
      <c r="G80" s="206" t="s">
        <v>178</v>
      </c>
      <c r="H80" s="206">
        <v>802</v>
      </c>
      <c r="I80" s="207">
        <v>6</v>
      </c>
      <c r="J80" s="206">
        <v>1</v>
      </c>
      <c r="K80" s="208"/>
      <c r="L80" s="209"/>
      <c r="M80" s="26">
        <f t="shared" si="17"/>
        <v>1</v>
      </c>
      <c r="N80" s="26">
        <f t="shared" si="18"/>
        <v>1</v>
      </c>
      <c r="O80" s="45">
        <f t="shared" si="19"/>
        <v>0.5</v>
      </c>
      <c r="P80" s="25"/>
    </row>
    <row r="81" spans="1:16" ht="15" customHeight="1" x14ac:dyDescent="0.2">
      <c r="A81" s="210">
        <f t="shared" ref="A81:A88" si="21">A80+1</f>
        <v>67</v>
      </c>
      <c r="B81" s="224" t="s">
        <v>25</v>
      </c>
      <c r="C81" s="212">
        <v>4</v>
      </c>
      <c r="D81" s="212">
        <v>8</v>
      </c>
      <c r="E81" s="212" t="s">
        <v>170</v>
      </c>
      <c r="F81" s="212" t="s">
        <v>153</v>
      </c>
      <c r="G81" s="212" t="s">
        <v>178</v>
      </c>
      <c r="H81" s="225">
        <v>802</v>
      </c>
      <c r="I81" s="213">
        <v>6</v>
      </c>
      <c r="J81" s="225">
        <v>1</v>
      </c>
      <c r="K81" s="214"/>
      <c r="L81" s="226"/>
      <c r="M81" s="26">
        <f t="shared" si="17"/>
        <v>1</v>
      </c>
      <c r="N81" s="26" t="str">
        <f t="shared" si="18"/>
        <v/>
      </c>
      <c r="O81" s="45">
        <f t="shared" si="19"/>
        <v>0.66666666666666663</v>
      </c>
      <c r="P81" s="25"/>
    </row>
    <row r="82" spans="1:16" ht="15" customHeight="1" x14ac:dyDescent="0.2">
      <c r="A82" s="210">
        <f t="shared" si="21"/>
        <v>68</v>
      </c>
      <c r="B82" s="224" t="s">
        <v>28</v>
      </c>
      <c r="C82" s="212">
        <v>4</v>
      </c>
      <c r="D82" s="212">
        <v>8</v>
      </c>
      <c r="E82" s="212" t="s">
        <v>170</v>
      </c>
      <c r="F82" s="212" t="s">
        <v>153</v>
      </c>
      <c r="G82" s="212" t="s">
        <v>178</v>
      </c>
      <c r="H82" s="225">
        <v>802</v>
      </c>
      <c r="I82" s="213">
        <v>6</v>
      </c>
      <c r="J82" s="225">
        <v>1</v>
      </c>
      <c r="K82" s="214"/>
      <c r="L82" s="226"/>
      <c r="M82" s="26">
        <f t="shared" si="17"/>
        <v>1</v>
      </c>
      <c r="N82" s="26" t="str">
        <f t="shared" si="18"/>
        <v/>
      </c>
      <c r="O82" s="45">
        <f t="shared" si="19"/>
        <v>0.66666666666666663</v>
      </c>
      <c r="P82" s="25"/>
    </row>
    <row r="83" spans="1:16" ht="15" customHeight="1" x14ac:dyDescent="0.2">
      <c r="A83" s="210">
        <f t="shared" si="21"/>
        <v>69</v>
      </c>
      <c r="B83" s="224" t="s">
        <v>24</v>
      </c>
      <c r="C83" s="212">
        <v>4</v>
      </c>
      <c r="D83" s="212">
        <v>8</v>
      </c>
      <c r="E83" s="212" t="s">
        <v>170</v>
      </c>
      <c r="F83" s="212" t="s">
        <v>153</v>
      </c>
      <c r="G83" s="212" t="s">
        <v>178</v>
      </c>
      <c r="H83" s="225">
        <v>802</v>
      </c>
      <c r="I83" s="213">
        <v>6</v>
      </c>
      <c r="J83" s="212">
        <v>1</v>
      </c>
      <c r="K83" s="214"/>
      <c r="L83" s="215"/>
      <c r="M83" s="26">
        <f t="shared" si="17"/>
        <v>1</v>
      </c>
      <c r="N83" s="26" t="str">
        <f t="shared" si="18"/>
        <v/>
      </c>
      <c r="O83" s="45">
        <f t="shared" si="19"/>
        <v>0.66666666666666663</v>
      </c>
      <c r="P83" s="25"/>
    </row>
    <row r="84" spans="1:16" ht="15" customHeight="1" x14ac:dyDescent="0.2">
      <c r="A84" s="210">
        <f t="shared" si="21"/>
        <v>70</v>
      </c>
      <c r="B84" s="224" t="s">
        <v>90</v>
      </c>
      <c r="C84" s="212">
        <v>3</v>
      </c>
      <c r="D84" s="212">
        <v>8</v>
      </c>
      <c r="E84" s="212" t="s">
        <v>170</v>
      </c>
      <c r="F84" s="212" t="s">
        <v>153</v>
      </c>
      <c r="G84" s="212" t="s">
        <v>178</v>
      </c>
      <c r="H84" s="225">
        <v>802</v>
      </c>
      <c r="I84" s="213">
        <v>6</v>
      </c>
      <c r="J84" s="212">
        <v>1</v>
      </c>
      <c r="K84" s="214"/>
      <c r="L84" s="215"/>
      <c r="M84" s="26">
        <f t="shared" si="17"/>
        <v>1</v>
      </c>
      <c r="N84" s="26" t="str">
        <f t="shared" si="18"/>
        <v/>
      </c>
      <c r="O84" s="45">
        <f t="shared" si="19"/>
        <v>0.5</v>
      </c>
      <c r="P84" s="25"/>
    </row>
    <row r="85" spans="1:16" ht="15" customHeight="1" x14ac:dyDescent="0.2">
      <c r="A85" s="217">
        <f t="shared" si="21"/>
        <v>71</v>
      </c>
      <c r="B85" s="227" t="s">
        <v>27</v>
      </c>
      <c r="C85" s="219">
        <v>3</v>
      </c>
      <c r="D85" s="219">
        <v>8</v>
      </c>
      <c r="E85" s="219" t="s">
        <v>170</v>
      </c>
      <c r="F85" s="219" t="s">
        <v>153</v>
      </c>
      <c r="G85" s="219" t="s">
        <v>178</v>
      </c>
      <c r="H85" s="228">
        <v>802</v>
      </c>
      <c r="I85" s="220">
        <v>6</v>
      </c>
      <c r="J85" s="219">
        <v>1</v>
      </c>
      <c r="K85" s="221"/>
      <c r="L85" s="222"/>
      <c r="M85" s="26">
        <f t="shared" si="17"/>
        <v>1</v>
      </c>
      <c r="N85" s="26" t="str">
        <f t="shared" si="18"/>
        <v/>
      </c>
      <c r="O85" s="45">
        <f t="shared" si="19"/>
        <v>0.5</v>
      </c>
      <c r="P85" s="25"/>
    </row>
    <row r="86" spans="1:16" ht="15" customHeight="1" x14ac:dyDescent="0.2">
      <c r="A86" s="122">
        <f t="shared" si="21"/>
        <v>72</v>
      </c>
      <c r="B86" s="35" t="s">
        <v>239</v>
      </c>
      <c r="C86" s="94">
        <v>3</v>
      </c>
      <c r="D86" s="36">
        <v>8</v>
      </c>
      <c r="E86" s="36" t="s">
        <v>171</v>
      </c>
      <c r="F86" s="36" t="s">
        <v>161</v>
      </c>
      <c r="G86" s="36" t="s">
        <v>176</v>
      </c>
      <c r="H86" s="89">
        <v>802</v>
      </c>
      <c r="I86" s="123">
        <v>1</v>
      </c>
      <c r="J86" s="89">
        <v>1</v>
      </c>
      <c r="K86" s="124"/>
      <c r="L86" s="134"/>
      <c r="M86" s="26">
        <f t="shared" si="17"/>
        <v>1</v>
      </c>
      <c r="N86" s="26">
        <f t="shared" si="18"/>
        <v>1</v>
      </c>
      <c r="O86" s="45">
        <f t="shared" si="19"/>
        <v>3</v>
      </c>
      <c r="P86" s="25"/>
    </row>
    <row r="87" spans="1:16" ht="15" customHeight="1" x14ac:dyDescent="0.2">
      <c r="A87" s="122">
        <f t="shared" si="21"/>
        <v>73</v>
      </c>
      <c r="B87" s="35" t="s">
        <v>238</v>
      </c>
      <c r="C87" s="94">
        <v>3</v>
      </c>
      <c r="D87" s="36">
        <v>8</v>
      </c>
      <c r="E87" s="36" t="s">
        <v>171</v>
      </c>
      <c r="F87" s="36" t="s">
        <v>161</v>
      </c>
      <c r="G87" s="36" t="s">
        <v>176</v>
      </c>
      <c r="H87" s="36">
        <v>805</v>
      </c>
      <c r="I87" s="123">
        <v>1</v>
      </c>
      <c r="J87" s="36">
        <v>1</v>
      </c>
      <c r="K87" s="124"/>
      <c r="L87" s="122"/>
      <c r="M87" s="26">
        <f t="shared" si="17"/>
        <v>1</v>
      </c>
      <c r="N87" s="26">
        <f t="shared" si="18"/>
        <v>1</v>
      </c>
      <c r="O87" s="45">
        <f t="shared" si="19"/>
        <v>3</v>
      </c>
      <c r="P87" s="25"/>
    </row>
    <row r="88" spans="1:16" ht="15" customHeight="1" x14ac:dyDescent="0.2">
      <c r="A88" s="122">
        <f t="shared" si="21"/>
        <v>74</v>
      </c>
      <c r="B88" s="35" t="s">
        <v>20</v>
      </c>
      <c r="C88" s="94">
        <v>4</v>
      </c>
      <c r="D88" s="36">
        <v>8</v>
      </c>
      <c r="E88" s="36" t="s">
        <v>171</v>
      </c>
      <c r="F88" s="36" t="s">
        <v>161</v>
      </c>
      <c r="G88" s="36" t="s">
        <v>176</v>
      </c>
      <c r="H88" s="89">
        <v>806</v>
      </c>
      <c r="I88" s="123">
        <v>1</v>
      </c>
      <c r="J88" s="89">
        <v>1</v>
      </c>
      <c r="K88" s="124"/>
      <c r="L88" s="134"/>
      <c r="M88" s="26">
        <f t="shared" si="17"/>
        <v>1</v>
      </c>
      <c r="N88" s="26">
        <f t="shared" si="18"/>
        <v>1</v>
      </c>
      <c r="O88" s="45">
        <f t="shared" si="19"/>
        <v>4</v>
      </c>
      <c r="P88" s="25"/>
    </row>
    <row r="89" spans="1:16" ht="15" customHeight="1" x14ac:dyDescent="0.2">
      <c r="A89" s="180">
        <f t="shared" ref="A89:H89" si="22">A73</f>
        <v>59</v>
      </c>
      <c r="B89" s="181" t="str">
        <f t="shared" si="22"/>
        <v>Υπολογιστική Ρευστοδυναμική</v>
      </c>
      <c r="C89" s="182">
        <f t="shared" si="22"/>
        <v>3</v>
      </c>
      <c r="D89" s="182">
        <f t="shared" si="22"/>
        <v>8</v>
      </c>
      <c r="E89" s="182" t="s">
        <v>171</v>
      </c>
      <c r="F89" s="182" t="str">
        <f t="shared" ref="F89:F95" si="23">F73</f>
        <v>ΥΔ</v>
      </c>
      <c r="G89" s="182" t="s">
        <v>178</v>
      </c>
      <c r="H89" s="182">
        <f t="shared" si="22"/>
        <v>801</v>
      </c>
      <c r="I89" s="183">
        <f t="shared" ref="I89:I95" si="24">I73</f>
        <v>7</v>
      </c>
      <c r="J89" s="182"/>
      <c r="K89" s="184"/>
      <c r="L89" s="185"/>
      <c r="M89" s="26">
        <f t="shared" si="17"/>
        <v>1</v>
      </c>
      <c r="N89" s="26">
        <f t="shared" si="18"/>
        <v>1</v>
      </c>
      <c r="O89" s="45">
        <f t="shared" si="19"/>
        <v>0.42857142857142855</v>
      </c>
      <c r="P89" s="25"/>
    </row>
    <row r="90" spans="1:16" ht="15" customHeight="1" x14ac:dyDescent="0.2">
      <c r="A90" s="229">
        <f t="shared" ref="A90:H90" si="25">A74</f>
        <v>60</v>
      </c>
      <c r="B90" s="230" t="str">
        <f t="shared" si="25"/>
        <v>Έλεγχος και Διασφάλιση Ποιότητας</v>
      </c>
      <c r="C90" s="231">
        <f t="shared" si="25"/>
        <v>3</v>
      </c>
      <c r="D90" s="231">
        <f t="shared" si="25"/>
        <v>8</v>
      </c>
      <c r="E90" s="231" t="s">
        <v>171</v>
      </c>
      <c r="F90" s="231" t="str">
        <f t="shared" si="23"/>
        <v>ΠΡ</v>
      </c>
      <c r="G90" s="231" t="s">
        <v>178</v>
      </c>
      <c r="H90" s="231">
        <f t="shared" si="25"/>
        <v>801</v>
      </c>
      <c r="I90" s="232">
        <f t="shared" si="24"/>
        <v>7</v>
      </c>
      <c r="J90" s="231"/>
      <c r="K90" s="233"/>
      <c r="L90" s="234"/>
      <c r="M90" s="26">
        <f t="shared" si="17"/>
        <v>1</v>
      </c>
      <c r="N90" s="26" t="str">
        <f t="shared" si="18"/>
        <v/>
      </c>
      <c r="O90" s="45">
        <f t="shared" si="19"/>
        <v>0.42857142857142855</v>
      </c>
      <c r="P90" s="25"/>
    </row>
    <row r="91" spans="1:16" ht="15" customHeight="1" x14ac:dyDescent="0.2">
      <c r="A91" s="229">
        <f t="shared" ref="A91:H91" si="26">A75</f>
        <v>61</v>
      </c>
      <c r="B91" s="230" t="str">
        <f t="shared" si="26"/>
        <v>Αξιοπιστία και Ανάλυση Διακινδύνευσης Κατασκευών</v>
      </c>
      <c r="C91" s="231">
        <f t="shared" si="26"/>
        <v>3</v>
      </c>
      <c r="D91" s="231">
        <f t="shared" si="26"/>
        <v>8</v>
      </c>
      <c r="E91" s="231" t="s">
        <v>171</v>
      </c>
      <c r="F91" s="231" t="str">
        <f t="shared" si="23"/>
        <v>ΔΟ</v>
      </c>
      <c r="G91" s="231" t="s">
        <v>178</v>
      </c>
      <c r="H91" s="231">
        <f t="shared" si="26"/>
        <v>801</v>
      </c>
      <c r="I91" s="232">
        <f t="shared" si="24"/>
        <v>7</v>
      </c>
      <c r="J91" s="231"/>
      <c r="K91" s="233"/>
      <c r="L91" s="234"/>
      <c r="M91" s="26">
        <f t="shared" si="17"/>
        <v>1</v>
      </c>
      <c r="N91" s="26" t="str">
        <f t="shared" si="18"/>
        <v/>
      </c>
      <c r="O91" s="45">
        <f t="shared" si="19"/>
        <v>0.42857142857142855</v>
      </c>
      <c r="P91" s="25"/>
    </row>
    <row r="92" spans="1:16" ht="15" customHeight="1" x14ac:dyDescent="0.2">
      <c r="A92" s="229">
        <f t="shared" ref="A92:H92" si="27">A76</f>
        <v>62</v>
      </c>
      <c r="B92" s="230" t="str">
        <f t="shared" si="27"/>
        <v>Ανανεώσιμη Ενέργεια και Υδροηλεκτρικά Έργα</v>
      </c>
      <c r="C92" s="231">
        <f t="shared" si="27"/>
        <v>3</v>
      </c>
      <c r="D92" s="231">
        <f t="shared" si="27"/>
        <v>8</v>
      </c>
      <c r="E92" s="231" t="s">
        <v>171</v>
      </c>
      <c r="F92" s="231" t="str">
        <f t="shared" si="23"/>
        <v>ΥΔ</v>
      </c>
      <c r="G92" s="231" t="s">
        <v>178</v>
      </c>
      <c r="H92" s="231">
        <f t="shared" si="27"/>
        <v>801</v>
      </c>
      <c r="I92" s="232">
        <f t="shared" si="24"/>
        <v>7</v>
      </c>
      <c r="J92" s="231"/>
      <c r="K92" s="233"/>
      <c r="L92" s="235"/>
      <c r="M92" s="26">
        <f t="shared" si="17"/>
        <v>1</v>
      </c>
      <c r="N92" s="26" t="str">
        <f t="shared" si="18"/>
        <v/>
      </c>
      <c r="O92" s="45">
        <f t="shared" si="19"/>
        <v>0.42857142857142855</v>
      </c>
      <c r="P92" s="25"/>
    </row>
    <row r="93" spans="1:16" ht="15" customHeight="1" x14ac:dyDescent="0.2">
      <c r="A93" s="229">
        <f t="shared" ref="A93:H95" si="28">A77</f>
        <v>63</v>
      </c>
      <c r="B93" s="230" t="str">
        <f t="shared" si="28"/>
        <v>Τεχνικά Υλικά ΙΙ</v>
      </c>
      <c r="C93" s="231">
        <f t="shared" si="28"/>
        <v>3</v>
      </c>
      <c r="D93" s="231">
        <f t="shared" si="28"/>
        <v>8</v>
      </c>
      <c r="E93" s="231" t="s">
        <v>171</v>
      </c>
      <c r="F93" s="231" t="str">
        <f t="shared" si="23"/>
        <v>ΔΟ</v>
      </c>
      <c r="G93" s="231" t="s">
        <v>178</v>
      </c>
      <c r="H93" s="231">
        <f t="shared" si="28"/>
        <v>801</v>
      </c>
      <c r="I93" s="232">
        <f t="shared" si="24"/>
        <v>7</v>
      </c>
      <c r="J93" s="231"/>
      <c r="K93" s="233"/>
      <c r="L93" s="235"/>
      <c r="M93" s="26">
        <f t="shared" si="17"/>
        <v>1</v>
      </c>
      <c r="N93" s="26" t="str">
        <f t="shared" si="18"/>
        <v/>
      </c>
      <c r="O93" s="45">
        <f t="shared" si="19"/>
        <v>0.42857142857142855</v>
      </c>
      <c r="P93" s="25"/>
    </row>
    <row r="94" spans="1:16" ht="15" customHeight="1" x14ac:dyDescent="0.2">
      <c r="A94" s="229">
        <f t="shared" si="28"/>
        <v>64</v>
      </c>
      <c r="B94" s="230" t="str">
        <f t="shared" si="28"/>
        <v>Τεχνική Γεωλογία</v>
      </c>
      <c r="C94" s="231">
        <f t="shared" si="28"/>
        <v>3</v>
      </c>
      <c r="D94" s="231">
        <f t="shared" si="28"/>
        <v>8</v>
      </c>
      <c r="E94" s="231" t="s">
        <v>171</v>
      </c>
      <c r="F94" s="231" t="str">
        <f t="shared" si="23"/>
        <v>ΓΕ</v>
      </c>
      <c r="G94" s="231" t="s">
        <v>178</v>
      </c>
      <c r="H94" s="231">
        <f t="shared" si="28"/>
        <v>801</v>
      </c>
      <c r="I94" s="232">
        <f t="shared" si="24"/>
        <v>7</v>
      </c>
      <c r="J94" s="231"/>
      <c r="K94" s="233"/>
      <c r="L94" s="235"/>
      <c r="M94" s="26">
        <f t="shared" si="17"/>
        <v>1</v>
      </c>
      <c r="N94" s="26" t="str">
        <f t="shared" si="18"/>
        <v/>
      </c>
      <c r="O94" s="45">
        <f t="shared" si="19"/>
        <v>0.42857142857142855</v>
      </c>
      <c r="P94" s="25"/>
    </row>
    <row r="95" spans="1:16" ht="15" customHeight="1" x14ac:dyDescent="0.2">
      <c r="A95" s="186">
        <f t="shared" si="28"/>
        <v>65</v>
      </c>
      <c r="B95" s="187" t="str">
        <f t="shared" si="28"/>
        <v>Μερικές Διαφορικές Εξισώσεις - Μιγαδικές Συναρτήσεις</v>
      </c>
      <c r="C95" s="188">
        <f t="shared" si="28"/>
        <v>3</v>
      </c>
      <c r="D95" s="188">
        <f t="shared" si="28"/>
        <v>8</v>
      </c>
      <c r="E95" s="188" t="s">
        <v>171</v>
      </c>
      <c r="F95" s="188" t="str">
        <f t="shared" si="23"/>
        <v>ΜΑ</v>
      </c>
      <c r="G95" s="188" t="s">
        <v>178</v>
      </c>
      <c r="H95" s="188">
        <f t="shared" si="28"/>
        <v>801</v>
      </c>
      <c r="I95" s="189">
        <f t="shared" si="24"/>
        <v>7</v>
      </c>
      <c r="J95" s="188"/>
      <c r="K95" s="190"/>
      <c r="L95" s="191"/>
      <c r="M95" s="26">
        <f t="shared" si="17"/>
        <v>1</v>
      </c>
      <c r="N95" s="26" t="str">
        <f t="shared" si="18"/>
        <v/>
      </c>
      <c r="O95" s="45">
        <f t="shared" si="19"/>
        <v>0.42857142857142855</v>
      </c>
      <c r="P95" s="25"/>
    </row>
    <row r="96" spans="1:16" ht="15" customHeight="1" x14ac:dyDescent="0.2">
      <c r="A96" s="180">
        <f>A88+1</f>
        <v>75</v>
      </c>
      <c r="B96" s="236" t="s">
        <v>234</v>
      </c>
      <c r="C96" s="237">
        <v>4</v>
      </c>
      <c r="D96" s="182">
        <v>8</v>
      </c>
      <c r="E96" s="182" t="s">
        <v>171</v>
      </c>
      <c r="F96" s="182" t="s">
        <v>161</v>
      </c>
      <c r="G96" s="182" t="s">
        <v>177</v>
      </c>
      <c r="H96" s="182">
        <v>823</v>
      </c>
      <c r="I96" s="183">
        <v>2</v>
      </c>
      <c r="J96" s="182">
        <v>1</v>
      </c>
      <c r="K96" s="184"/>
      <c r="L96" s="185"/>
      <c r="M96" s="26">
        <f t="shared" si="17"/>
        <v>1</v>
      </c>
      <c r="N96" s="26">
        <f t="shared" si="18"/>
        <v>1</v>
      </c>
      <c r="O96" s="45">
        <f t="shared" si="19"/>
        <v>2</v>
      </c>
      <c r="P96" s="25"/>
    </row>
    <row r="97" spans="1:16" ht="15" customHeight="1" x14ac:dyDescent="0.2">
      <c r="A97" s="186">
        <f t="shared" ref="A97:A104" si="29">A96+1</f>
        <v>76</v>
      </c>
      <c r="B97" s="190" t="s">
        <v>91</v>
      </c>
      <c r="C97" s="188">
        <v>4</v>
      </c>
      <c r="D97" s="188">
        <v>8</v>
      </c>
      <c r="E97" s="188" t="s">
        <v>171</v>
      </c>
      <c r="F97" s="188" t="s">
        <v>161</v>
      </c>
      <c r="G97" s="188" t="s">
        <v>177</v>
      </c>
      <c r="H97" s="188">
        <v>823</v>
      </c>
      <c r="I97" s="189">
        <v>2</v>
      </c>
      <c r="J97" s="188">
        <v>1</v>
      </c>
      <c r="K97" s="190"/>
      <c r="L97" s="191"/>
      <c r="M97" s="26">
        <f t="shared" si="17"/>
        <v>1</v>
      </c>
      <c r="N97" s="26" t="str">
        <f t="shared" si="18"/>
        <v/>
      </c>
      <c r="O97" s="45">
        <f t="shared" si="19"/>
        <v>2</v>
      </c>
      <c r="P97" s="25"/>
    </row>
    <row r="98" spans="1:16" ht="15" customHeight="1" x14ac:dyDescent="0.2">
      <c r="A98" s="180">
        <f t="shared" si="29"/>
        <v>77</v>
      </c>
      <c r="B98" s="238" t="s">
        <v>30</v>
      </c>
      <c r="C98" s="237">
        <v>3</v>
      </c>
      <c r="D98" s="182">
        <v>8</v>
      </c>
      <c r="E98" s="182" t="s">
        <v>171</v>
      </c>
      <c r="F98" s="182" t="s">
        <v>161</v>
      </c>
      <c r="G98" s="182" t="s">
        <v>177</v>
      </c>
      <c r="H98" s="182">
        <v>824</v>
      </c>
      <c r="I98" s="183">
        <v>2</v>
      </c>
      <c r="J98" s="182">
        <v>1</v>
      </c>
      <c r="K98" s="184"/>
      <c r="L98" s="185"/>
      <c r="M98" s="26">
        <f t="shared" si="17"/>
        <v>1</v>
      </c>
      <c r="N98" s="26">
        <f t="shared" si="18"/>
        <v>1</v>
      </c>
      <c r="O98" s="45">
        <f t="shared" si="19"/>
        <v>1.5</v>
      </c>
      <c r="P98" s="25"/>
    </row>
    <row r="99" spans="1:16" ht="15" customHeight="1" x14ac:dyDescent="0.2">
      <c r="A99" s="186">
        <f t="shared" si="29"/>
        <v>78</v>
      </c>
      <c r="B99" s="239" t="s">
        <v>29</v>
      </c>
      <c r="C99" s="305">
        <v>3</v>
      </c>
      <c r="D99" s="188">
        <v>8</v>
      </c>
      <c r="E99" s="188" t="s">
        <v>171</v>
      </c>
      <c r="F99" s="188" t="s">
        <v>161</v>
      </c>
      <c r="G99" s="188" t="s">
        <v>177</v>
      </c>
      <c r="H99" s="188">
        <v>824</v>
      </c>
      <c r="I99" s="189">
        <v>2</v>
      </c>
      <c r="J99" s="188">
        <v>1</v>
      </c>
      <c r="K99" s="190"/>
      <c r="L99" s="191"/>
      <c r="M99" s="26">
        <f t="shared" si="17"/>
        <v>1</v>
      </c>
      <c r="N99" s="26" t="str">
        <f t="shared" si="18"/>
        <v/>
      </c>
      <c r="O99" s="45">
        <f t="shared" si="19"/>
        <v>1.5</v>
      </c>
      <c r="P99" s="25"/>
    </row>
    <row r="100" spans="1:16" ht="15" customHeight="1" x14ac:dyDescent="0.2">
      <c r="A100" s="125">
        <f t="shared" si="29"/>
        <v>79</v>
      </c>
      <c r="B100" s="95" t="s">
        <v>22</v>
      </c>
      <c r="C100" s="96">
        <v>4</v>
      </c>
      <c r="D100" s="41">
        <v>8</v>
      </c>
      <c r="E100" s="41" t="s">
        <v>172</v>
      </c>
      <c r="F100" s="41" t="s">
        <v>155</v>
      </c>
      <c r="G100" s="41" t="s">
        <v>176</v>
      </c>
      <c r="H100" s="41"/>
      <c r="I100" s="127">
        <v>1</v>
      </c>
      <c r="J100" s="41">
        <v>1</v>
      </c>
      <c r="K100" s="126"/>
      <c r="L100" s="125"/>
      <c r="M100" s="26">
        <f t="shared" si="17"/>
        <v>1</v>
      </c>
      <c r="N100" s="26">
        <f t="shared" si="18"/>
        <v>1</v>
      </c>
      <c r="O100" s="45">
        <f t="shared" si="19"/>
        <v>4</v>
      </c>
      <c r="P100" s="25"/>
    </row>
    <row r="101" spans="1:16" ht="15" customHeight="1" x14ac:dyDescent="0.2">
      <c r="A101" s="125">
        <f t="shared" si="29"/>
        <v>80</v>
      </c>
      <c r="B101" s="95" t="s">
        <v>92</v>
      </c>
      <c r="C101" s="96">
        <v>4</v>
      </c>
      <c r="D101" s="41">
        <v>8</v>
      </c>
      <c r="E101" s="41" t="s">
        <v>172</v>
      </c>
      <c r="F101" s="41" t="s">
        <v>155</v>
      </c>
      <c r="G101" s="41" t="s">
        <v>176</v>
      </c>
      <c r="H101" s="41"/>
      <c r="I101" s="127">
        <v>1</v>
      </c>
      <c r="J101" s="41">
        <v>1</v>
      </c>
      <c r="K101" s="128"/>
      <c r="L101" s="125"/>
      <c r="M101" s="26">
        <f t="shared" si="17"/>
        <v>1</v>
      </c>
      <c r="N101" s="26">
        <f t="shared" si="18"/>
        <v>1</v>
      </c>
      <c r="O101" s="45">
        <f t="shared" si="19"/>
        <v>4</v>
      </c>
      <c r="P101" s="25"/>
    </row>
    <row r="102" spans="1:16" ht="15" customHeight="1" x14ac:dyDescent="0.2">
      <c r="A102" s="125">
        <f t="shared" si="29"/>
        <v>81</v>
      </c>
      <c r="B102" s="95" t="s">
        <v>93</v>
      </c>
      <c r="C102" s="97">
        <v>3</v>
      </c>
      <c r="D102" s="41">
        <v>8</v>
      </c>
      <c r="E102" s="41" t="s">
        <v>172</v>
      </c>
      <c r="F102" s="41" t="s">
        <v>155</v>
      </c>
      <c r="G102" s="41" t="s">
        <v>176</v>
      </c>
      <c r="H102" s="41">
        <v>805</v>
      </c>
      <c r="I102" s="127">
        <v>1</v>
      </c>
      <c r="J102" s="41">
        <v>1</v>
      </c>
      <c r="K102" s="128"/>
      <c r="L102" s="125"/>
      <c r="M102" s="26">
        <f t="shared" si="17"/>
        <v>1</v>
      </c>
      <c r="N102" s="26">
        <f t="shared" si="18"/>
        <v>1</v>
      </c>
      <c r="O102" s="45">
        <f t="shared" si="19"/>
        <v>3</v>
      </c>
      <c r="P102" s="25"/>
    </row>
    <row r="103" spans="1:16" ht="15" customHeight="1" x14ac:dyDescent="0.2">
      <c r="A103" s="125">
        <f t="shared" si="29"/>
        <v>82</v>
      </c>
      <c r="B103" s="95" t="s">
        <v>94</v>
      </c>
      <c r="C103" s="97">
        <v>4</v>
      </c>
      <c r="D103" s="41">
        <v>8</v>
      </c>
      <c r="E103" s="41" t="s">
        <v>172</v>
      </c>
      <c r="F103" s="41" t="s">
        <v>155</v>
      </c>
      <c r="G103" s="41" t="s">
        <v>176</v>
      </c>
      <c r="H103" s="41"/>
      <c r="I103" s="127">
        <v>1</v>
      </c>
      <c r="J103" s="41">
        <v>1</v>
      </c>
      <c r="K103" s="128"/>
      <c r="L103" s="125"/>
      <c r="M103" s="26">
        <f t="shared" si="17"/>
        <v>1</v>
      </c>
      <c r="N103" s="26">
        <f t="shared" si="18"/>
        <v>1</v>
      </c>
      <c r="O103" s="45">
        <f t="shared" si="19"/>
        <v>4</v>
      </c>
      <c r="P103" s="25"/>
    </row>
    <row r="104" spans="1:16" ht="15" customHeight="1" x14ac:dyDescent="0.2">
      <c r="A104" s="125">
        <f t="shared" si="29"/>
        <v>83</v>
      </c>
      <c r="B104" s="95" t="s">
        <v>95</v>
      </c>
      <c r="C104" s="97">
        <v>4</v>
      </c>
      <c r="D104" s="41">
        <v>8</v>
      </c>
      <c r="E104" s="41" t="s">
        <v>172</v>
      </c>
      <c r="F104" s="41" t="s">
        <v>155</v>
      </c>
      <c r="G104" s="41" t="s">
        <v>176</v>
      </c>
      <c r="H104" s="41"/>
      <c r="I104" s="127">
        <v>1</v>
      </c>
      <c r="J104" s="41">
        <v>1</v>
      </c>
      <c r="K104" s="128"/>
      <c r="L104" s="125"/>
      <c r="M104" s="26">
        <f t="shared" si="17"/>
        <v>1</v>
      </c>
      <c r="N104" s="26">
        <f t="shared" si="18"/>
        <v>1</v>
      </c>
      <c r="O104" s="45">
        <f t="shared" si="19"/>
        <v>4</v>
      </c>
      <c r="P104" s="25"/>
    </row>
    <row r="105" spans="1:16" ht="15" customHeight="1" x14ac:dyDescent="0.2">
      <c r="A105" s="192">
        <f t="shared" ref="A105:H105" si="30">A73</f>
        <v>59</v>
      </c>
      <c r="B105" s="193" t="str">
        <f t="shared" si="30"/>
        <v>Υπολογιστική Ρευστοδυναμική</v>
      </c>
      <c r="C105" s="194">
        <f t="shared" si="30"/>
        <v>3</v>
      </c>
      <c r="D105" s="194">
        <f t="shared" si="30"/>
        <v>8</v>
      </c>
      <c r="E105" s="194" t="s">
        <v>172</v>
      </c>
      <c r="F105" s="194" t="str">
        <f t="shared" si="30"/>
        <v>ΥΔ</v>
      </c>
      <c r="G105" s="194" t="s">
        <v>178</v>
      </c>
      <c r="H105" s="194">
        <f t="shared" si="30"/>
        <v>801</v>
      </c>
      <c r="I105" s="195">
        <f t="shared" ref="I105:I110" si="31">I73</f>
        <v>7</v>
      </c>
      <c r="J105" s="194"/>
      <c r="K105" s="196"/>
      <c r="L105" s="197"/>
      <c r="M105" s="26">
        <f t="shared" si="17"/>
        <v>1</v>
      </c>
      <c r="N105" s="26">
        <f t="shared" si="18"/>
        <v>1</v>
      </c>
      <c r="O105" s="45">
        <f t="shared" si="19"/>
        <v>0.42857142857142855</v>
      </c>
      <c r="P105" s="25"/>
    </row>
    <row r="106" spans="1:16" ht="15" customHeight="1" x14ac:dyDescent="0.2">
      <c r="A106" s="240">
        <f t="shared" ref="A106:H106" si="32">A74</f>
        <v>60</v>
      </c>
      <c r="B106" s="241" t="str">
        <f t="shared" si="32"/>
        <v>Έλεγχος και Διασφάλιση Ποιότητας</v>
      </c>
      <c r="C106" s="242">
        <f t="shared" si="32"/>
        <v>3</v>
      </c>
      <c r="D106" s="242">
        <f t="shared" si="32"/>
        <v>8</v>
      </c>
      <c r="E106" s="242" t="s">
        <v>172</v>
      </c>
      <c r="F106" s="242" t="str">
        <f t="shared" si="32"/>
        <v>ΠΡ</v>
      </c>
      <c r="G106" s="242" t="s">
        <v>178</v>
      </c>
      <c r="H106" s="242">
        <f t="shared" si="32"/>
        <v>801</v>
      </c>
      <c r="I106" s="243">
        <f t="shared" si="31"/>
        <v>7</v>
      </c>
      <c r="J106" s="242"/>
      <c r="K106" s="244"/>
      <c r="L106" s="245"/>
      <c r="M106" s="26">
        <f t="shared" si="17"/>
        <v>1</v>
      </c>
      <c r="N106" s="26" t="str">
        <f t="shared" si="18"/>
        <v/>
      </c>
      <c r="O106" s="45">
        <f t="shared" si="19"/>
        <v>0.42857142857142855</v>
      </c>
      <c r="P106" s="25"/>
    </row>
    <row r="107" spans="1:16" ht="15" customHeight="1" x14ac:dyDescent="0.2">
      <c r="A107" s="240">
        <f t="shared" ref="A107:H107" si="33">A75</f>
        <v>61</v>
      </c>
      <c r="B107" s="241" t="str">
        <f t="shared" si="33"/>
        <v>Αξιοπιστία και Ανάλυση Διακινδύνευσης Κατασκευών</v>
      </c>
      <c r="C107" s="242">
        <f t="shared" si="33"/>
        <v>3</v>
      </c>
      <c r="D107" s="242">
        <f t="shared" si="33"/>
        <v>8</v>
      </c>
      <c r="E107" s="242" t="s">
        <v>172</v>
      </c>
      <c r="F107" s="242" t="str">
        <f t="shared" si="33"/>
        <v>ΔΟ</v>
      </c>
      <c r="G107" s="242" t="s">
        <v>178</v>
      </c>
      <c r="H107" s="242">
        <f t="shared" si="33"/>
        <v>801</v>
      </c>
      <c r="I107" s="243">
        <f t="shared" si="31"/>
        <v>7</v>
      </c>
      <c r="J107" s="242"/>
      <c r="K107" s="244"/>
      <c r="L107" s="245"/>
      <c r="M107" s="26">
        <f t="shared" si="17"/>
        <v>1</v>
      </c>
      <c r="N107" s="26" t="str">
        <f t="shared" si="18"/>
        <v/>
      </c>
      <c r="O107" s="45">
        <f t="shared" si="19"/>
        <v>0.42857142857142855</v>
      </c>
      <c r="P107" s="25"/>
    </row>
    <row r="108" spans="1:16" ht="15" customHeight="1" x14ac:dyDescent="0.2">
      <c r="A108" s="240">
        <f t="shared" ref="A108:H108" si="34">A76</f>
        <v>62</v>
      </c>
      <c r="B108" s="241" t="str">
        <f t="shared" si="34"/>
        <v>Ανανεώσιμη Ενέργεια και Υδροηλεκτρικά Έργα</v>
      </c>
      <c r="C108" s="242">
        <f t="shared" si="34"/>
        <v>3</v>
      </c>
      <c r="D108" s="242">
        <f t="shared" si="34"/>
        <v>8</v>
      </c>
      <c r="E108" s="242" t="s">
        <v>172</v>
      </c>
      <c r="F108" s="242" t="str">
        <f t="shared" si="34"/>
        <v>ΥΔ</v>
      </c>
      <c r="G108" s="242" t="s">
        <v>178</v>
      </c>
      <c r="H108" s="242">
        <f t="shared" si="34"/>
        <v>801</v>
      </c>
      <c r="I108" s="243">
        <f t="shared" si="31"/>
        <v>7</v>
      </c>
      <c r="J108" s="242"/>
      <c r="K108" s="244"/>
      <c r="L108" s="245"/>
      <c r="M108" s="26">
        <f t="shared" si="17"/>
        <v>1</v>
      </c>
      <c r="N108" s="26" t="str">
        <f t="shared" si="18"/>
        <v/>
      </c>
      <c r="O108" s="45">
        <f t="shared" si="19"/>
        <v>0.42857142857142855</v>
      </c>
      <c r="P108" s="25"/>
    </row>
    <row r="109" spans="1:16" ht="15" customHeight="1" x14ac:dyDescent="0.2">
      <c r="A109" s="240">
        <f t="shared" ref="A109:H110" si="35">A77</f>
        <v>63</v>
      </c>
      <c r="B109" s="241" t="str">
        <f t="shared" si="35"/>
        <v>Τεχνικά Υλικά ΙΙ</v>
      </c>
      <c r="C109" s="242">
        <f t="shared" si="35"/>
        <v>3</v>
      </c>
      <c r="D109" s="242">
        <f t="shared" si="35"/>
        <v>8</v>
      </c>
      <c r="E109" s="242" t="s">
        <v>172</v>
      </c>
      <c r="F109" s="242" t="str">
        <f t="shared" si="35"/>
        <v>ΔΟ</v>
      </c>
      <c r="G109" s="242" t="s">
        <v>178</v>
      </c>
      <c r="H109" s="242">
        <f t="shared" si="35"/>
        <v>801</v>
      </c>
      <c r="I109" s="243">
        <f t="shared" si="31"/>
        <v>7</v>
      </c>
      <c r="J109" s="242"/>
      <c r="K109" s="244"/>
      <c r="L109" s="245"/>
      <c r="M109" s="26">
        <f t="shared" si="17"/>
        <v>1</v>
      </c>
      <c r="N109" s="26" t="str">
        <f t="shared" si="18"/>
        <v/>
      </c>
      <c r="O109" s="45">
        <f t="shared" si="19"/>
        <v>0.42857142857142855</v>
      </c>
      <c r="P109" s="25"/>
    </row>
    <row r="110" spans="1:16" ht="15" customHeight="1" x14ac:dyDescent="0.2">
      <c r="A110" s="240">
        <f t="shared" si="35"/>
        <v>64</v>
      </c>
      <c r="B110" s="241" t="str">
        <f t="shared" si="35"/>
        <v>Τεχνική Γεωλογία</v>
      </c>
      <c r="C110" s="242">
        <f t="shared" si="35"/>
        <v>3</v>
      </c>
      <c r="D110" s="242">
        <f t="shared" si="35"/>
        <v>8</v>
      </c>
      <c r="E110" s="242" t="s">
        <v>172</v>
      </c>
      <c r="F110" s="242" t="str">
        <f t="shared" si="35"/>
        <v>ΓΕ</v>
      </c>
      <c r="G110" s="242" t="s">
        <v>178</v>
      </c>
      <c r="H110" s="242">
        <f t="shared" si="35"/>
        <v>801</v>
      </c>
      <c r="I110" s="243">
        <f t="shared" si="31"/>
        <v>7</v>
      </c>
      <c r="J110" s="242"/>
      <c r="K110" s="244"/>
      <c r="L110" s="245"/>
      <c r="M110" s="26">
        <f t="shared" si="17"/>
        <v>1</v>
      </c>
      <c r="N110" s="26" t="str">
        <f t="shared" si="18"/>
        <v/>
      </c>
      <c r="O110" s="45">
        <f t="shared" si="19"/>
        <v>0.42857142857142855</v>
      </c>
      <c r="P110" s="25"/>
    </row>
    <row r="111" spans="1:16" ht="15" customHeight="1" x14ac:dyDescent="0.2">
      <c r="A111" s="198">
        <f t="shared" ref="A111:H111" si="36">A79</f>
        <v>65</v>
      </c>
      <c r="B111" s="199" t="str">
        <f t="shared" si="36"/>
        <v>Μερικές Διαφορικές Εξισώσεις - Μιγαδικές Συναρτήσεις</v>
      </c>
      <c r="C111" s="200">
        <f t="shared" si="36"/>
        <v>3</v>
      </c>
      <c r="D111" s="200">
        <f t="shared" si="36"/>
        <v>8</v>
      </c>
      <c r="E111" s="200" t="s">
        <v>172</v>
      </c>
      <c r="F111" s="200" t="str">
        <f t="shared" si="36"/>
        <v>ΜΑ</v>
      </c>
      <c r="G111" s="200" t="s">
        <v>178</v>
      </c>
      <c r="H111" s="200">
        <f t="shared" si="36"/>
        <v>801</v>
      </c>
      <c r="I111" s="201">
        <f t="shared" ref="I111" si="37">I79</f>
        <v>7</v>
      </c>
      <c r="J111" s="200"/>
      <c r="K111" s="202"/>
      <c r="L111" s="203"/>
      <c r="M111" s="26">
        <f t="shared" si="17"/>
        <v>1</v>
      </c>
      <c r="N111" s="26" t="str">
        <f t="shared" si="18"/>
        <v/>
      </c>
      <c r="O111" s="45">
        <f t="shared" si="19"/>
        <v>0.42857142857142855</v>
      </c>
      <c r="P111" s="25"/>
    </row>
    <row r="112" spans="1:16" x14ac:dyDescent="0.2">
      <c r="A112" s="98">
        <f>A104+1</f>
        <v>84</v>
      </c>
      <c r="B112" s="98" t="s">
        <v>96</v>
      </c>
      <c r="C112" s="40">
        <v>3</v>
      </c>
      <c r="D112" s="40">
        <v>8</v>
      </c>
      <c r="E112" s="40" t="s">
        <v>173</v>
      </c>
      <c r="F112" s="40" t="s">
        <v>152</v>
      </c>
      <c r="G112" s="40" t="s">
        <v>176</v>
      </c>
      <c r="H112" s="40"/>
      <c r="I112" s="131">
        <v>1</v>
      </c>
      <c r="J112" s="40">
        <v>1</v>
      </c>
      <c r="K112" s="132"/>
      <c r="L112" s="98"/>
      <c r="M112" s="26">
        <f t="shared" si="17"/>
        <v>1</v>
      </c>
      <c r="N112" s="26">
        <f t="shared" si="18"/>
        <v>1</v>
      </c>
      <c r="O112" s="45">
        <f t="shared" si="19"/>
        <v>3</v>
      </c>
      <c r="P112" s="25"/>
    </row>
    <row r="113" spans="1:16" x14ac:dyDescent="0.2">
      <c r="A113" s="98">
        <f>A112+1</f>
        <v>85</v>
      </c>
      <c r="B113" s="98" t="s">
        <v>97</v>
      </c>
      <c r="C113" s="40">
        <v>4</v>
      </c>
      <c r="D113" s="40">
        <v>8</v>
      </c>
      <c r="E113" s="40" t="s">
        <v>173</v>
      </c>
      <c r="F113" s="40" t="s">
        <v>152</v>
      </c>
      <c r="G113" s="40" t="s">
        <v>176</v>
      </c>
      <c r="H113" s="40"/>
      <c r="I113" s="131">
        <v>1</v>
      </c>
      <c r="J113" s="40">
        <v>1</v>
      </c>
      <c r="K113" s="132"/>
      <c r="L113" s="98"/>
      <c r="M113" s="26">
        <f t="shared" si="17"/>
        <v>1</v>
      </c>
      <c r="N113" s="26">
        <f t="shared" si="18"/>
        <v>1</v>
      </c>
      <c r="O113" s="45">
        <f t="shared" si="19"/>
        <v>4</v>
      </c>
      <c r="P113" s="25"/>
    </row>
    <row r="114" spans="1:16" x14ac:dyDescent="0.2">
      <c r="A114" s="98">
        <f>A110</f>
        <v>64</v>
      </c>
      <c r="B114" s="98" t="str">
        <f>B110</f>
        <v>Τεχνική Γεωλογία</v>
      </c>
      <c r="C114" s="40">
        <f>C110</f>
        <v>3</v>
      </c>
      <c r="D114" s="40">
        <f t="shared" ref="D114:H114" si="38">D110</f>
        <v>8</v>
      </c>
      <c r="E114" s="40" t="s">
        <v>173</v>
      </c>
      <c r="F114" s="40" t="str">
        <f t="shared" si="38"/>
        <v>ΓΕ</v>
      </c>
      <c r="G114" s="40" t="str">
        <f t="shared" si="38"/>
        <v>Ε</v>
      </c>
      <c r="H114" s="40">
        <f t="shared" si="38"/>
        <v>801</v>
      </c>
      <c r="I114" s="131">
        <v>1</v>
      </c>
      <c r="J114" s="40"/>
      <c r="K114" s="135"/>
      <c r="L114" s="98"/>
      <c r="M114" s="26">
        <f t="shared" si="17"/>
        <v>1</v>
      </c>
      <c r="N114" s="26">
        <f t="shared" si="18"/>
        <v>1</v>
      </c>
      <c r="O114" s="45">
        <f t="shared" si="19"/>
        <v>3</v>
      </c>
      <c r="P114" s="25"/>
    </row>
    <row r="115" spans="1:16" x14ac:dyDescent="0.2">
      <c r="A115" s="252">
        <f>A86</f>
        <v>72</v>
      </c>
      <c r="B115" s="253" t="str">
        <f>B86</f>
        <v>Υπόγεια Ύδατα</v>
      </c>
      <c r="C115" s="254">
        <f>C86</f>
        <v>3</v>
      </c>
      <c r="D115" s="254">
        <f>D86</f>
        <v>8</v>
      </c>
      <c r="E115" s="254" t="s">
        <v>173</v>
      </c>
      <c r="F115" s="254" t="str">
        <f>F86</f>
        <v>ΥΔ</v>
      </c>
      <c r="G115" s="254" t="s">
        <v>178</v>
      </c>
      <c r="H115" s="254">
        <f>H86</f>
        <v>802</v>
      </c>
      <c r="I115" s="255">
        <v>4</v>
      </c>
      <c r="J115" s="254"/>
      <c r="K115" s="256"/>
      <c r="L115" s="257"/>
      <c r="M115" s="26">
        <f t="shared" si="17"/>
        <v>1</v>
      </c>
      <c r="N115" s="26">
        <f t="shared" si="18"/>
        <v>1</v>
      </c>
      <c r="O115" s="45">
        <f t="shared" si="19"/>
        <v>0.75</v>
      </c>
      <c r="P115" s="25"/>
    </row>
    <row r="116" spans="1:16" x14ac:dyDescent="0.2">
      <c r="A116" s="252">
        <f>A83</f>
        <v>69</v>
      </c>
      <c r="B116" s="253" t="str">
        <f>B83</f>
        <v>Τεχνική Σεισμολογία</v>
      </c>
      <c r="C116" s="254">
        <f>C83</f>
        <v>4</v>
      </c>
      <c r="D116" s="254">
        <f>D83</f>
        <v>8</v>
      </c>
      <c r="E116" s="254" t="s">
        <v>173</v>
      </c>
      <c r="F116" s="254" t="str">
        <f>F83</f>
        <v>ΔΟ</v>
      </c>
      <c r="G116" s="254" t="s">
        <v>178</v>
      </c>
      <c r="H116" s="254">
        <f>H83</f>
        <v>802</v>
      </c>
      <c r="I116" s="255">
        <v>4</v>
      </c>
      <c r="J116" s="258"/>
      <c r="K116" s="259"/>
      <c r="L116" s="257"/>
      <c r="M116" s="26">
        <f t="shared" si="17"/>
        <v>1</v>
      </c>
      <c r="N116" s="26" t="str">
        <f t="shared" si="18"/>
        <v/>
      </c>
      <c r="O116" s="45">
        <f t="shared" si="19"/>
        <v>1</v>
      </c>
      <c r="P116" s="25"/>
    </row>
    <row r="117" spans="1:16" x14ac:dyDescent="0.2">
      <c r="A117" s="252">
        <f>A82</f>
        <v>68</v>
      </c>
      <c r="B117" s="253" t="str">
        <f>B82</f>
        <v>Ελαφρές Μεταλλικές Κατασκευές</v>
      </c>
      <c r="C117" s="254">
        <f>C82</f>
        <v>4</v>
      </c>
      <c r="D117" s="254">
        <f>D82</f>
        <v>8</v>
      </c>
      <c r="E117" s="254" t="s">
        <v>173</v>
      </c>
      <c r="F117" s="254" t="str">
        <f>F82</f>
        <v>ΔΟ</v>
      </c>
      <c r="G117" s="254" t="s">
        <v>178</v>
      </c>
      <c r="H117" s="254">
        <f>H82</f>
        <v>802</v>
      </c>
      <c r="I117" s="255">
        <v>4</v>
      </c>
      <c r="J117" s="254"/>
      <c r="K117" s="259"/>
      <c r="L117" s="257"/>
      <c r="M117" s="26">
        <f t="shared" si="17"/>
        <v>1</v>
      </c>
      <c r="N117" s="26" t="str">
        <f t="shared" si="18"/>
        <v/>
      </c>
      <c r="O117" s="45">
        <f t="shared" si="19"/>
        <v>1</v>
      </c>
      <c r="P117" s="25"/>
    </row>
    <row r="118" spans="1:16" x14ac:dyDescent="0.2">
      <c r="A118" s="260">
        <f>A80</f>
        <v>66</v>
      </c>
      <c r="B118" s="261" t="str">
        <f>B80</f>
        <v>Ανάλυση Φορέων με Πεπερασμένα Στοιχεία</v>
      </c>
      <c r="C118" s="262">
        <f>C80</f>
        <v>3</v>
      </c>
      <c r="D118" s="262">
        <f>D80</f>
        <v>8</v>
      </c>
      <c r="E118" s="262" t="s">
        <v>173</v>
      </c>
      <c r="F118" s="262" t="str">
        <f>F80</f>
        <v>ΔΟ</v>
      </c>
      <c r="G118" s="262" t="s">
        <v>178</v>
      </c>
      <c r="H118" s="262">
        <f>H80</f>
        <v>802</v>
      </c>
      <c r="I118" s="255">
        <v>4</v>
      </c>
      <c r="J118" s="262"/>
      <c r="K118" s="264"/>
      <c r="L118" s="265"/>
      <c r="M118" s="26">
        <f t="shared" si="17"/>
        <v>1</v>
      </c>
      <c r="N118" s="26" t="str">
        <f t="shared" si="18"/>
        <v/>
      </c>
      <c r="O118" s="45">
        <f t="shared" si="19"/>
        <v>0.75</v>
      </c>
      <c r="P118" s="25"/>
    </row>
    <row r="119" spans="1:16" x14ac:dyDescent="0.2">
      <c r="A119" s="246">
        <f>A102</f>
        <v>81</v>
      </c>
      <c r="B119" s="247" t="str">
        <f>B102</f>
        <v>Οδοστρώματα Οδών και Αεροδρομίων</v>
      </c>
      <c r="C119" s="248">
        <f>C102</f>
        <v>3</v>
      </c>
      <c r="D119" s="248">
        <f>D102</f>
        <v>8</v>
      </c>
      <c r="E119" s="248" t="s">
        <v>173</v>
      </c>
      <c r="F119" s="248" t="str">
        <f>F102</f>
        <v>ΜΕ</v>
      </c>
      <c r="G119" s="248" t="s">
        <v>178</v>
      </c>
      <c r="H119" s="248">
        <f>H102</f>
        <v>805</v>
      </c>
      <c r="I119" s="249">
        <v>3</v>
      </c>
      <c r="J119" s="248"/>
      <c r="K119" s="250"/>
      <c r="L119" s="251"/>
      <c r="M119" s="26">
        <f t="shared" si="17"/>
        <v>1</v>
      </c>
      <c r="N119" s="26">
        <f t="shared" si="18"/>
        <v>1</v>
      </c>
      <c r="O119" s="45">
        <f t="shared" si="19"/>
        <v>1</v>
      </c>
      <c r="P119" s="25"/>
    </row>
    <row r="120" spans="1:16" x14ac:dyDescent="0.2">
      <c r="A120" s="252">
        <f>A87</f>
        <v>73</v>
      </c>
      <c r="B120" s="253" t="str">
        <f>B87</f>
        <v>Ακτομηχανική και Παράκτια Έργα</v>
      </c>
      <c r="C120" s="254">
        <f>C87</f>
        <v>3</v>
      </c>
      <c r="D120" s="254">
        <f>D87</f>
        <v>8</v>
      </c>
      <c r="E120" s="254" t="s">
        <v>173</v>
      </c>
      <c r="F120" s="254" t="str">
        <f>F87</f>
        <v>ΥΔ</v>
      </c>
      <c r="G120" s="254" t="s">
        <v>178</v>
      </c>
      <c r="H120" s="254">
        <f>H87</f>
        <v>805</v>
      </c>
      <c r="I120" s="255">
        <v>3</v>
      </c>
      <c r="J120" s="254"/>
      <c r="K120" s="256"/>
      <c r="L120" s="257"/>
      <c r="M120" s="26">
        <f t="shared" si="17"/>
        <v>1</v>
      </c>
      <c r="N120" s="26" t="str">
        <f t="shared" si="18"/>
        <v/>
      </c>
      <c r="O120" s="45">
        <f t="shared" si="19"/>
        <v>1</v>
      </c>
      <c r="P120" s="25"/>
    </row>
    <row r="121" spans="1:16" x14ac:dyDescent="0.2">
      <c r="A121" s="260">
        <f>A72</f>
        <v>58</v>
      </c>
      <c r="B121" s="261" t="str">
        <f>B72</f>
        <v>Πλαστική Ανάλυση Φορέων</v>
      </c>
      <c r="C121" s="262">
        <f>C72</f>
        <v>4</v>
      </c>
      <c r="D121" s="262">
        <f>D72</f>
        <v>8</v>
      </c>
      <c r="E121" s="262" t="s">
        <v>173</v>
      </c>
      <c r="F121" s="262" t="str">
        <f>F72</f>
        <v>ΔΟ</v>
      </c>
      <c r="G121" s="262" t="s">
        <v>178</v>
      </c>
      <c r="H121" s="262">
        <f>H72</f>
        <v>805</v>
      </c>
      <c r="I121" s="263">
        <v>3</v>
      </c>
      <c r="J121" s="262"/>
      <c r="K121" s="264"/>
      <c r="L121" s="265"/>
      <c r="M121" s="26">
        <f t="shared" si="17"/>
        <v>1</v>
      </c>
      <c r="N121" s="26" t="str">
        <f t="shared" si="18"/>
        <v/>
      </c>
      <c r="O121" s="45">
        <f t="shared" si="19"/>
        <v>1.3333333333333333</v>
      </c>
      <c r="P121" s="25"/>
    </row>
    <row r="122" spans="1:16" x14ac:dyDescent="0.2">
      <c r="A122" s="246">
        <f>A71</f>
        <v>57</v>
      </c>
      <c r="B122" s="247" t="str">
        <f>B71</f>
        <v>Σύμμικτες Κατασκευές</v>
      </c>
      <c r="C122" s="248">
        <f>C71</f>
        <v>4</v>
      </c>
      <c r="D122" s="248">
        <f>D71</f>
        <v>8</v>
      </c>
      <c r="E122" s="248" t="s">
        <v>173</v>
      </c>
      <c r="F122" s="248" t="str">
        <f>F71</f>
        <v>ΔΟ</v>
      </c>
      <c r="G122" s="248" t="s">
        <v>178</v>
      </c>
      <c r="H122" s="248">
        <f>H71</f>
        <v>806</v>
      </c>
      <c r="I122" s="249">
        <v>2</v>
      </c>
      <c r="J122" s="248"/>
      <c r="K122" s="250"/>
      <c r="L122" s="251"/>
      <c r="M122" s="26">
        <f t="shared" si="17"/>
        <v>1</v>
      </c>
      <c r="N122" s="26">
        <f t="shared" si="18"/>
        <v>1</v>
      </c>
      <c r="O122" s="45">
        <f t="shared" si="19"/>
        <v>2</v>
      </c>
      <c r="P122" s="25"/>
    </row>
    <row r="123" spans="1:16" x14ac:dyDescent="0.2">
      <c r="A123" s="260">
        <f>A88</f>
        <v>74</v>
      </c>
      <c r="B123" s="261" t="str">
        <f>B88</f>
        <v>Υγειονομική Τεχνολογία</v>
      </c>
      <c r="C123" s="262">
        <f>C88</f>
        <v>4</v>
      </c>
      <c r="D123" s="262">
        <f>D88</f>
        <v>8</v>
      </c>
      <c r="E123" s="262" t="s">
        <v>173</v>
      </c>
      <c r="F123" s="262" t="str">
        <f>F88</f>
        <v>ΥΔ</v>
      </c>
      <c r="G123" s="262" t="s">
        <v>178</v>
      </c>
      <c r="H123" s="262">
        <f>H88</f>
        <v>806</v>
      </c>
      <c r="I123" s="263">
        <v>2</v>
      </c>
      <c r="J123" s="262"/>
      <c r="K123" s="264"/>
      <c r="L123" s="265"/>
      <c r="M123" s="26">
        <f t="shared" si="17"/>
        <v>1</v>
      </c>
      <c r="N123" s="26" t="str">
        <f t="shared" si="18"/>
        <v/>
      </c>
      <c r="O123" s="45">
        <f t="shared" si="19"/>
        <v>2</v>
      </c>
      <c r="P123" s="25"/>
    </row>
    <row r="124" spans="1:16" x14ac:dyDescent="0.2">
      <c r="A124" s="90">
        <f>A113+1</f>
        <v>86</v>
      </c>
      <c r="B124" s="91" t="s">
        <v>125</v>
      </c>
      <c r="C124" s="92">
        <v>3</v>
      </c>
      <c r="D124" s="38">
        <v>9</v>
      </c>
      <c r="E124" s="38" t="s">
        <v>170</v>
      </c>
      <c r="F124" s="38" t="s">
        <v>153</v>
      </c>
      <c r="G124" s="38" t="s">
        <v>176</v>
      </c>
      <c r="H124" s="38"/>
      <c r="I124" s="120">
        <v>1</v>
      </c>
      <c r="J124" s="38">
        <v>1</v>
      </c>
      <c r="K124" s="121"/>
      <c r="L124" s="90"/>
      <c r="M124" s="26">
        <f t="shared" si="17"/>
        <v>1</v>
      </c>
      <c r="N124" s="26">
        <f t="shared" si="18"/>
        <v>1</v>
      </c>
      <c r="O124" s="45">
        <f t="shared" si="19"/>
        <v>3</v>
      </c>
      <c r="P124" s="25"/>
    </row>
    <row r="125" spans="1:16" x14ac:dyDescent="0.2">
      <c r="A125" s="90">
        <f>A124+1</f>
        <v>87</v>
      </c>
      <c r="B125" s="91" t="s">
        <v>98</v>
      </c>
      <c r="C125" s="92">
        <v>4</v>
      </c>
      <c r="D125" s="38">
        <v>9</v>
      </c>
      <c r="E125" s="38" t="s">
        <v>170</v>
      </c>
      <c r="F125" s="38" t="s">
        <v>153</v>
      </c>
      <c r="G125" s="38" t="s">
        <v>176</v>
      </c>
      <c r="H125" s="38">
        <v>906</v>
      </c>
      <c r="I125" s="120">
        <v>1</v>
      </c>
      <c r="J125" s="38">
        <v>1</v>
      </c>
      <c r="K125" s="121"/>
      <c r="L125" s="90"/>
      <c r="M125" s="26">
        <f t="shared" si="17"/>
        <v>1</v>
      </c>
      <c r="N125" s="26">
        <f t="shared" si="18"/>
        <v>1</v>
      </c>
      <c r="O125" s="45">
        <f t="shared" si="19"/>
        <v>4</v>
      </c>
      <c r="P125" s="25"/>
    </row>
    <row r="126" spans="1:16" x14ac:dyDescent="0.2">
      <c r="A126" s="90">
        <f t="shared" ref="A126:A138" si="39">A125+1</f>
        <v>88</v>
      </c>
      <c r="B126" s="93" t="s">
        <v>100</v>
      </c>
      <c r="C126" s="92">
        <v>4</v>
      </c>
      <c r="D126" s="38">
        <v>9</v>
      </c>
      <c r="E126" s="38" t="s">
        <v>170</v>
      </c>
      <c r="F126" s="38" t="s">
        <v>153</v>
      </c>
      <c r="G126" s="38" t="s">
        <v>176</v>
      </c>
      <c r="H126" s="38"/>
      <c r="I126" s="120">
        <v>1</v>
      </c>
      <c r="J126" s="38">
        <v>1</v>
      </c>
      <c r="K126" s="121"/>
      <c r="L126" s="90"/>
      <c r="M126" s="26">
        <f t="shared" si="17"/>
        <v>1</v>
      </c>
      <c r="N126" s="26">
        <f t="shared" si="18"/>
        <v>1</v>
      </c>
      <c r="O126" s="45">
        <f t="shared" si="19"/>
        <v>4</v>
      </c>
      <c r="P126" s="25"/>
    </row>
    <row r="127" spans="1:16" x14ac:dyDescent="0.2">
      <c r="A127" s="90">
        <f t="shared" si="39"/>
        <v>89</v>
      </c>
      <c r="B127" s="91" t="s">
        <v>99</v>
      </c>
      <c r="C127" s="92">
        <v>4</v>
      </c>
      <c r="D127" s="38">
        <v>9</v>
      </c>
      <c r="E127" s="38" t="s">
        <v>170</v>
      </c>
      <c r="F127" s="38" t="s">
        <v>153</v>
      </c>
      <c r="G127" s="38" t="s">
        <v>176</v>
      </c>
      <c r="H127" s="38"/>
      <c r="I127" s="120">
        <v>1</v>
      </c>
      <c r="J127" s="38">
        <v>1</v>
      </c>
      <c r="K127" s="121"/>
      <c r="L127" s="90"/>
      <c r="M127" s="26">
        <f t="shared" si="17"/>
        <v>1</v>
      </c>
      <c r="N127" s="26">
        <f t="shared" si="18"/>
        <v>1</v>
      </c>
      <c r="O127" s="45">
        <f t="shared" si="19"/>
        <v>4</v>
      </c>
      <c r="P127" s="25"/>
    </row>
    <row r="128" spans="1:16" x14ac:dyDescent="0.2">
      <c r="A128" s="204">
        <f t="shared" si="39"/>
        <v>90</v>
      </c>
      <c r="B128" s="266" t="s">
        <v>101</v>
      </c>
      <c r="C128" s="267">
        <v>3</v>
      </c>
      <c r="D128" s="206">
        <v>9</v>
      </c>
      <c r="E128" s="206" t="s">
        <v>170</v>
      </c>
      <c r="F128" s="206" t="s">
        <v>152</v>
      </c>
      <c r="G128" s="206" t="s">
        <v>178</v>
      </c>
      <c r="H128" s="206">
        <v>901</v>
      </c>
      <c r="I128" s="207">
        <v>6</v>
      </c>
      <c r="J128" s="206">
        <v>1</v>
      </c>
      <c r="K128" s="208"/>
      <c r="L128" s="209"/>
      <c r="M128" s="26">
        <f t="shared" si="17"/>
        <v>1</v>
      </c>
      <c r="N128" s="26">
        <f t="shared" si="18"/>
        <v>1</v>
      </c>
      <c r="O128" s="45">
        <f t="shared" si="19"/>
        <v>0.5</v>
      </c>
      <c r="P128" s="25"/>
    </row>
    <row r="129" spans="1:16" x14ac:dyDescent="0.2">
      <c r="A129" s="210">
        <f t="shared" si="39"/>
        <v>91</v>
      </c>
      <c r="B129" s="268" t="s">
        <v>102</v>
      </c>
      <c r="C129" s="269">
        <v>3</v>
      </c>
      <c r="D129" s="212">
        <v>9</v>
      </c>
      <c r="E129" s="212" t="s">
        <v>170</v>
      </c>
      <c r="F129" s="212" t="s">
        <v>153</v>
      </c>
      <c r="G129" s="212" t="s">
        <v>178</v>
      </c>
      <c r="H129" s="212">
        <v>901</v>
      </c>
      <c r="I129" s="213">
        <v>6</v>
      </c>
      <c r="J129" s="212">
        <v>1</v>
      </c>
      <c r="K129" s="216"/>
      <c r="L129" s="215"/>
      <c r="M129" s="26">
        <f t="shared" si="17"/>
        <v>1</v>
      </c>
      <c r="N129" s="26" t="str">
        <f t="shared" si="18"/>
        <v/>
      </c>
      <c r="O129" s="45">
        <f t="shared" si="19"/>
        <v>0.5</v>
      </c>
      <c r="P129" s="25"/>
    </row>
    <row r="130" spans="1:16" ht="23.25" customHeight="1" x14ac:dyDescent="0.2">
      <c r="A130" s="210">
        <f t="shared" si="39"/>
        <v>92</v>
      </c>
      <c r="B130" s="268" t="s">
        <v>105</v>
      </c>
      <c r="C130" s="269">
        <v>3</v>
      </c>
      <c r="D130" s="212">
        <v>9</v>
      </c>
      <c r="E130" s="212" t="s">
        <v>170</v>
      </c>
      <c r="F130" s="212" t="s">
        <v>153</v>
      </c>
      <c r="G130" s="212" t="s">
        <v>178</v>
      </c>
      <c r="H130" s="212">
        <v>901</v>
      </c>
      <c r="I130" s="213">
        <v>6</v>
      </c>
      <c r="J130" s="212">
        <v>1</v>
      </c>
      <c r="K130" s="216"/>
      <c r="L130" s="215"/>
      <c r="M130" s="26">
        <f t="shared" si="17"/>
        <v>1</v>
      </c>
      <c r="N130" s="26" t="str">
        <f t="shared" si="18"/>
        <v/>
      </c>
      <c r="O130" s="45">
        <f t="shared" si="19"/>
        <v>0.5</v>
      </c>
      <c r="P130" s="25"/>
    </row>
    <row r="131" spans="1:16" x14ac:dyDescent="0.2">
      <c r="A131" s="210">
        <f t="shared" si="39"/>
        <v>93</v>
      </c>
      <c r="B131" s="270" t="s">
        <v>103</v>
      </c>
      <c r="C131" s="269">
        <v>3</v>
      </c>
      <c r="D131" s="212">
        <v>9</v>
      </c>
      <c r="E131" s="212" t="s">
        <v>170</v>
      </c>
      <c r="F131" s="212" t="s">
        <v>153</v>
      </c>
      <c r="G131" s="212" t="s">
        <v>178</v>
      </c>
      <c r="H131" s="212">
        <v>901</v>
      </c>
      <c r="I131" s="213">
        <v>6</v>
      </c>
      <c r="J131" s="212">
        <v>1</v>
      </c>
      <c r="K131" s="216"/>
      <c r="L131" s="215"/>
      <c r="M131" s="26">
        <f t="shared" ref="M131:M193" si="40">IF(E131="Κ",0,1)</f>
        <v>1</v>
      </c>
      <c r="N131" s="26" t="str">
        <f t="shared" ref="N131:N193" si="41">IF(I131=1,1,IF(H130=H131,"",1))</f>
        <v/>
      </c>
      <c r="O131" s="45">
        <f t="shared" ref="O131:O193" si="42">C131/I131</f>
        <v>0.5</v>
      </c>
      <c r="P131" s="25"/>
    </row>
    <row r="132" spans="1:16" x14ac:dyDescent="0.2">
      <c r="A132" s="210">
        <f t="shared" si="39"/>
        <v>94</v>
      </c>
      <c r="B132" s="271" t="s">
        <v>104</v>
      </c>
      <c r="C132" s="269">
        <v>3</v>
      </c>
      <c r="D132" s="212">
        <v>9</v>
      </c>
      <c r="E132" s="212" t="s">
        <v>170</v>
      </c>
      <c r="F132" s="212" t="s">
        <v>153</v>
      </c>
      <c r="G132" s="212" t="s">
        <v>178</v>
      </c>
      <c r="H132" s="212">
        <v>901</v>
      </c>
      <c r="I132" s="213">
        <v>6</v>
      </c>
      <c r="J132" s="212">
        <v>1</v>
      </c>
      <c r="K132" s="216"/>
      <c r="L132" s="215"/>
      <c r="M132" s="26">
        <f t="shared" si="40"/>
        <v>1</v>
      </c>
      <c r="N132" s="26" t="str">
        <f t="shared" si="41"/>
        <v/>
      </c>
      <c r="O132" s="45">
        <f t="shared" si="42"/>
        <v>0.5</v>
      </c>
      <c r="P132" s="25"/>
    </row>
    <row r="133" spans="1:16" x14ac:dyDescent="0.2">
      <c r="A133" s="217">
        <f t="shared" si="39"/>
        <v>95</v>
      </c>
      <c r="B133" s="272" t="s">
        <v>124</v>
      </c>
      <c r="C133" s="273">
        <v>3</v>
      </c>
      <c r="D133" s="219">
        <v>9</v>
      </c>
      <c r="E133" s="219" t="s">
        <v>170</v>
      </c>
      <c r="F133" s="219" t="s">
        <v>161</v>
      </c>
      <c r="G133" s="219" t="s">
        <v>178</v>
      </c>
      <c r="H133" s="219">
        <v>901</v>
      </c>
      <c r="I133" s="220">
        <v>6</v>
      </c>
      <c r="J133" s="219">
        <v>1</v>
      </c>
      <c r="K133" s="274"/>
      <c r="L133" s="222"/>
      <c r="M133" s="26">
        <f t="shared" si="40"/>
        <v>1</v>
      </c>
      <c r="N133" s="26" t="str">
        <f t="shared" si="41"/>
        <v/>
      </c>
      <c r="O133" s="45">
        <f t="shared" si="42"/>
        <v>0.5</v>
      </c>
      <c r="P133" s="25"/>
    </row>
    <row r="134" spans="1:16" x14ac:dyDescent="0.2">
      <c r="A134" s="204">
        <f t="shared" si="39"/>
        <v>96</v>
      </c>
      <c r="B134" s="275" t="s">
        <v>122</v>
      </c>
      <c r="C134" s="267">
        <v>4</v>
      </c>
      <c r="D134" s="206">
        <v>9</v>
      </c>
      <c r="E134" s="206" t="s">
        <v>170</v>
      </c>
      <c r="F134" s="206" t="s">
        <v>152</v>
      </c>
      <c r="G134" s="206" t="s">
        <v>178</v>
      </c>
      <c r="H134" s="206">
        <v>902</v>
      </c>
      <c r="I134" s="207">
        <v>4</v>
      </c>
      <c r="J134" s="206">
        <v>1</v>
      </c>
      <c r="K134" s="276"/>
      <c r="L134" s="209"/>
      <c r="M134" s="26">
        <f t="shared" si="40"/>
        <v>1</v>
      </c>
      <c r="N134" s="26">
        <f t="shared" si="41"/>
        <v>1</v>
      </c>
      <c r="O134" s="45">
        <f t="shared" si="42"/>
        <v>1</v>
      </c>
      <c r="P134" s="25"/>
    </row>
    <row r="135" spans="1:16" x14ac:dyDescent="0.2">
      <c r="A135" s="210">
        <f t="shared" si="39"/>
        <v>97</v>
      </c>
      <c r="B135" s="268" t="s">
        <v>108</v>
      </c>
      <c r="C135" s="269">
        <v>3</v>
      </c>
      <c r="D135" s="212">
        <v>9</v>
      </c>
      <c r="E135" s="212" t="s">
        <v>170</v>
      </c>
      <c r="F135" s="212" t="s">
        <v>153</v>
      </c>
      <c r="G135" s="212" t="s">
        <v>178</v>
      </c>
      <c r="H135" s="212">
        <v>902</v>
      </c>
      <c r="I135" s="213">
        <v>4</v>
      </c>
      <c r="J135" s="212">
        <v>1</v>
      </c>
      <c r="K135" s="216"/>
      <c r="L135" s="215"/>
      <c r="M135" s="26">
        <f t="shared" si="40"/>
        <v>1</v>
      </c>
      <c r="N135" s="26" t="str">
        <f t="shared" si="41"/>
        <v/>
      </c>
      <c r="O135" s="45">
        <f t="shared" si="42"/>
        <v>0.75</v>
      </c>
      <c r="P135" s="25"/>
    </row>
    <row r="136" spans="1:16" x14ac:dyDescent="0.2">
      <c r="A136" s="210">
        <f t="shared" si="39"/>
        <v>98</v>
      </c>
      <c r="B136" s="268" t="s">
        <v>109</v>
      </c>
      <c r="C136" s="269">
        <v>3</v>
      </c>
      <c r="D136" s="212">
        <v>9</v>
      </c>
      <c r="E136" s="212" t="s">
        <v>170</v>
      </c>
      <c r="F136" s="212" t="s">
        <v>153</v>
      </c>
      <c r="G136" s="212" t="s">
        <v>178</v>
      </c>
      <c r="H136" s="212">
        <v>902</v>
      </c>
      <c r="I136" s="213">
        <v>4</v>
      </c>
      <c r="J136" s="212">
        <v>1</v>
      </c>
      <c r="K136" s="216"/>
      <c r="L136" s="215"/>
      <c r="M136" s="26">
        <f t="shared" si="40"/>
        <v>1</v>
      </c>
      <c r="N136" s="26" t="str">
        <f t="shared" si="41"/>
        <v/>
      </c>
      <c r="O136" s="45">
        <f t="shared" si="42"/>
        <v>0.75</v>
      </c>
      <c r="P136" s="25"/>
    </row>
    <row r="137" spans="1:16" x14ac:dyDescent="0.2">
      <c r="A137" s="217">
        <f>A136+1</f>
        <v>99</v>
      </c>
      <c r="B137" s="277" t="s">
        <v>115</v>
      </c>
      <c r="C137" s="273">
        <v>3</v>
      </c>
      <c r="D137" s="219">
        <v>9</v>
      </c>
      <c r="E137" s="219" t="s">
        <v>170</v>
      </c>
      <c r="F137" s="219" t="s">
        <v>161</v>
      </c>
      <c r="G137" s="219" t="s">
        <v>178</v>
      </c>
      <c r="H137" s="219">
        <v>902</v>
      </c>
      <c r="I137" s="220">
        <v>4</v>
      </c>
      <c r="J137" s="219">
        <v>1</v>
      </c>
      <c r="K137" s="274"/>
      <c r="L137" s="222"/>
      <c r="M137" s="26">
        <f t="shared" si="40"/>
        <v>1</v>
      </c>
      <c r="N137" s="26" t="str">
        <f t="shared" si="41"/>
        <v/>
      </c>
      <c r="O137" s="45">
        <f t="shared" si="42"/>
        <v>0.75</v>
      </c>
      <c r="P137" s="25"/>
    </row>
    <row r="138" spans="1:16" x14ac:dyDescent="0.2">
      <c r="A138" s="122">
        <f t="shared" si="39"/>
        <v>100</v>
      </c>
      <c r="B138" s="136" t="s">
        <v>235</v>
      </c>
      <c r="C138" s="137">
        <v>4</v>
      </c>
      <c r="D138" s="36">
        <v>9</v>
      </c>
      <c r="E138" s="36" t="s">
        <v>171</v>
      </c>
      <c r="F138" s="36" t="s">
        <v>161</v>
      </c>
      <c r="G138" s="36" t="s">
        <v>176</v>
      </c>
      <c r="H138" s="36"/>
      <c r="I138" s="123">
        <v>1</v>
      </c>
      <c r="J138" s="36">
        <v>1</v>
      </c>
      <c r="K138" s="138"/>
      <c r="L138" s="122"/>
      <c r="M138" s="26">
        <f t="shared" si="40"/>
        <v>1</v>
      </c>
      <c r="N138" s="26">
        <f t="shared" si="41"/>
        <v>1</v>
      </c>
      <c r="O138" s="45">
        <f t="shared" si="42"/>
        <v>4</v>
      </c>
      <c r="P138" s="25"/>
    </row>
    <row r="139" spans="1:16" x14ac:dyDescent="0.2">
      <c r="A139" s="180">
        <f t="shared" ref="A139:D148" si="43">A128</f>
        <v>90</v>
      </c>
      <c r="B139" s="181" t="str">
        <f t="shared" si="43"/>
        <v>Ειδικά Θέματα Θεμελιώσεων</v>
      </c>
      <c r="C139" s="182">
        <f t="shared" si="43"/>
        <v>3</v>
      </c>
      <c r="D139" s="182">
        <f t="shared" si="43"/>
        <v>9</v>
      </c>
      <c r="E139" s="182" t="s">
        <v>171</v>
      </c>
      <c r="F139" s="182" t="str">
        <f t="shared" ref="F139:F148" si="44">F128</f>
        <v>ΓΕ</v>
      </c>
      <c r="G139" s="182" t="s">
        <v>178</v>
      </c>
      <c r="H139" s="182">
        <v>901</v>
      </c>
      <c r="I139" s="183">
        <f t="shared" ref="I139:I148" si="45">I128</f>
        <v>6</v>
      </c>
      <c r="J139" s="182"/>
      <c r="K139" s="278"/>
      <c r="L139" s="185"/>
      <c r="M139" s="26">
        <f t="shared" si="40"/>
        <v>1</v>
      </c>
      <c r="N139" s="26">
        <f t="shared" si="41"/>
        <v>1</v>
      </c>
      <c r="O139" s="45">
        <f t="shared" si="42"/>
        <v>0.5</v>
      </c>
      <c r="P139" s="25"/>
    </row>
    <row r="140" spans="1:16" x14ac:dyDescent="0.2">
      <c r="A140" s="229">
        <f t="shared" si="43"/>
        <v>91</v>
      </c>
      <c r="B140" s="230" t="str">
        <f t="shared" si="43"/>
        <v>Μηχανική της Τοιχοποιίας</v>
      </c>
      <c r="C140" s="231">
        <f t="shared" si="43"/>
        <v>3</v>
      </c>
      <c r="D140" s="231">
        <f t="shared" si="43"/>
        <v>9</v>
      </c>
      <c r="E140" s="231" t="s">
        <v>171</v>
      </c>
      <c r="F140" s="231" t="str">
        <f t="shared" si="44"/>
        <v>ΔΟ</v>
      </c>
      <c r="G140" s="231" t="s">
        <v>178</v>
      </c>
      <c r="H140" s="231">
        <v>901</v>
      </c>
      <c r="I140" s="232">
        <f t="shared" si="45"/>
        <v>6</v>
      </c>
      <c r="J140" s="231"/>
      <c r="K140" s="279"/>
      <c r="L140" s="235"/>
      <c r="M140" s="26">
        <f t="shared" si="40"/>
        <v>1</v>
      </c>
      <c r="N140" s="26" t="str">
        <f t="shared" si="41"/>
        <v/>
      </c>
      <c r="O140" s="45">
        <f t="shared" si="42"/>
        <v>0.5</v>
      </c>
      <c r="P140" s="25"/>
    </row>
    <row r="141" spans="1:16" ht="25.5" x14ac:dyDescent="0.2">
      <c r="A141" s="229">
        <f t="shared" si="43"/>
        <v>92</v>
      </c>
      <c r="B141" s="230" t="str">
        <f t="shared" si="43"/>
        <v>Αντισεισμική Αποτίμηση / Ενίσχυση Υφιστάμενων Κατασκευών</v>
      </c>
      <c r="C141" s="231">
        <f t="shared" si="43"/>
        <v>3</v>
      </c>
      <c r="D141" s="231">
        <f t="shared" si="43"/>
        <v>9</v>
      </c>
      <c r="E141" s="231" t="s">
        <v>171</v>
      </c>
      <c r="F141" s="231" t="str">
        <f t="shared" si="44"/>
        <v>ΔΟ</v>
      </c>
      <c r="G141" s="231" t="s">
        <v>178</v>
      </c>
      <c r="H141" s="231">
        <v>901</v>
      </c>
      <c r="I141" s="232">
        <f t="shared" si="45"/>
        <v>6</v>
      </c>
      <c r="J141" s="231"/>
      <c r="K141" s="279"/>
      <c r="L141" s="235"/>
      <c r="M141" s="26">
        <f t="shared" si="40"/>
        <v>1</v>
      </c>
      <c r="N141" s="26" t="str">
        <f t="shared" si="41"/>
        <v/>
      </c>
      <c r="O141" s="45">
        <f t="shared" si="42"/>
        <v>0.5</v>
      </c>
      <c r="P141" s="25"/>
    </row>
    <row r="142" spans="1:16" x14ac:dyDescent="0.2">
      <c r="A142" s="229">
        <f t="shared" si="43"/>
        <v>93</v>
      </c>
      <c r="B142" s="230" t="str">
        <f t="shared" si="43"/>
        <v>Μη Γραμμική Συμπεριφορά Μεταλλικών Κατασκευών</v>
      </c>
      <c r="C142" s="231">
        <f t="shared" si="43"/>
        <v>3</v>
      </c>
      <c r="D142" s="231">
        <f t="shared" si="43"/>
        <v>9</v>
      </c>
      <c r="E142" s="231" t="s">
        <v>171</v>
      </c>
      <c r="F142" s="231" t="str">
        <f t="shared" si="44"/>
        <v>ΔΟ</v>
      </c>
      <c r="G142" s="231" t="s">
        <v>178</v>
      </c>
      <c r="H142" s="231">
        <v>901</v>
      </c>
      <c r="I142" s="232">
        <f t="shared" si="45"/>
        <v>6</v>
      </c>
      <c r="J142" s="231"/>
      <c r="K142" s="279"/>
      <c r="L142" s="235"/>
      <c r="M142" s="26">
        <f t="shared" si="40"/>
        <v>1</v>
      </c>
      <c r="N142" s="26" t="str">
        <f t="shared" si="41"/>
        <v/>
      </c>
      <c r="O142" s="45">
        <f t="shared" si="42"/>
        <v>0.5</v>
      </c>
      <c r="P142" s="25"/>
    </row>
    <row r="143" spans="1:16" x14ac:dyDescent="0.2">
      <c r="A143" s="229">
        <f t="shared" si="43"/>
        <v>94</v>
      </c>
      <c r="B143" s="230" t="str">
        <f t="shared" si="43"/>
        <v>Σύνθετα Υλικά</v>
      </c>
      <c r="C143" s="231">
        <f t="shared" si="43"/>
        <v>3</v>
      </c>
      <c r="D143" s="231">
        <f t="shared" si="43"/>
        <v>9</v>
      </c>
      <c r="E143" s="231" t="s">
        <v>171</v>
      </c>
      <c r="F143" s="231" t="str">
        <f t="shared" si="44"/>
        <v>ΔΟ</v>
      </c>
      <c r="G143" s="231" t="s">
        <v>178</v>
      </c>
      <c r="H143" s="231">
        <v>901</v>
      </c>
      <c r="I143" s="232">
        <f t="shared" si="45"/>
        <v>6</v>
      </c>
      <c r="J143" s="231"/>
      <c r="K143" s="279"/>
      <c r="L143" s="235"/>
      <c r="M143" s="26">
        <f t="shared" si="40"/>
        <v>1</v>
      </c>
      <c r="N143" s="26" t="str">
        <f t="shared" si="41"/>
        <v/>
      </c>
      <c r="O143" s="45">
        <f t="shared" si="42"/>
        <v>0.5</v>
      </c>
      <c r="P143" s="25"/>
    </row>
    <row r="144" spans="1:16" x14ac:dyDescent="0.2">
      <c r="A144" s="186">
        <f t="shared" si="43"/>
        <v>95</v>
      </c>
      <c r="B144" s="187" t="str">
        <f t="shared" si="43"/>
        <v>Στοχαστικές Μέθοδοι</v>
      </c>
      <c r="C144" s="188">
        <f t="shared" si="43"/>
        <v>3</v>
      </c>
      <c r="D144" s="188">
        <f t="shared" si="43"/>
        <v>9</v>
      </c>
      <c r="E144" s="188" t="s">
        <v>171</v>
      </c>
      <c r="F144" s="188" t="str">
        <f t="shared" si="44"/>
        <v>ΥΔ</v>
      </c>
      <c r="G144" s="188" t="s">
        <v>178</v>
      </c>
      <c r="H144" s="188">
        <v>901</v>
      </c>
      <c r="I144" s="189">
        <f t="shared" si="45"/>
        <v>6</v>
      </c>
      <c r="J144" s="188"/>
      <c r="K144" s="280"/>
      <c r="L144" s="191"/>
      <c r="M144" s="26">
        <f t="shared" si="40"/>
        <v>1</v>
      </c>
      <c r="N144" s="26" t="str">
        <f t="shared" si="41"/>
        <v/>
      </c>
      <c r="O144" s="45">
        <f t="shared" si="42"/>
        <v>0.5</v>
      </c>
      <c r="P144" s="25"/>
    </row>
    <row r="145" spans="1:16" x14ac:dyDescent="0.2">
      <c r="A145" s="180">
        <f t="shared" si="43"/>
        <v>96</v>
      </c>
      <c r="B145" s="181" t="str">
        <f t="shared" si="43"/>
        <v>Αλληλεπίδραση Εδάφους - Κατασκευής</v>
      </c>
      <c r="C145" s="182">
        <f t="shared" si="43"/>
        <v>4</v>
      </c>
      <c r="D145" s="182">
        <f t="shared" si="43"/>
        <v>9</v>
      </c>
      <c r="E145" s="182" t="s">
        <v>171</v>
      </c>
      <c r="F145" s="182" t="str">
        <f t="shared" si="44"/>
        <v>ΓΕ</v>
      </c>
      <c r="G145" s="182" t="s">
        <v>178</v>
      </c>
      <c r="H145" s="182">
        <f>H134</f>
        <v>902</v>
      </c>
      <c r="I145" s="183">
        <f t="shared" si="45"/>
        <v>4</v>
      </c>
      <c r="J145" s="182"/>
      <c r="K145" s="278"/>
      <c r="L145" s="185"/>
      <c r="M145" s="26">
        <f t="shared" si="40"/>
        <v>1</v>
      </c>
      <c r="N145" s="26">
        <f t="shared" si="41"/>
        <v>1</v>
      </c>
      <c r="O145" s="45">
        <f t="shared" si="42"/>
        <v>1</v>
      </c>
      <c r="P145" s="25"/>
    </row>
    <row r="146" spans="1:16" x14ac:dyDescent="0.2">
      <c r="A146" s="229">
        <f t="shared" si="43"/>
        <v>97</v>
      </c>
      <c r="B146" s="230" t="str">
        <f t="shared" si="43"/>
        <v>Ειδικά Θέματα Πεπερασμένων Στοιχείων</v>
      </c>
      <c r="C146" s="231">
        <f t="shared" si="43"/>
        <v>3</v>
      </c>
      <c r="D146" s="231">
        <f t="shared" si="43"/>
        <v>9</v>
      </c>
      <c r="E146" s="231" t="s">
        <v>171</v>
      </c>
      <c r="F146" s="231" t="str">
        <f t="shared" si="44"/>
        <v>ΔΟ</v>
      </c>
      <c r="G146" s="231" t="s">
        <v>178</v>
      </c>
      <c r="H146" s="231">
        <f>H135</f>
        <v>902</v>
      </c>
      <c r="I146" s="232">
        <f t="shared" si="45"/>
        <v>4</v>
      </c>
      <c r="J146" s="231"/>
      <c r="K146" s="279"/>
      <c r="L146" s="235"/>
      <c r="M146" s="26">
        <f t="shared" si="40"/>
        <v>1</v>
      </c>
      <c r="N146" s="26" t="str">
        <f t="shared" si="41"/>
        <v/>
      </c>
      <c r="O146" s="45">
        <f t="shared" si="42"/>
        <v>0.75</v>
      </c>
      <c r="P146" s="25"/>
    </row>
    <row r="147" spans="1:16" x14ac:dyDescent="0.2">
      <c r="A147" s="229">
        <f t="shared" si="43"/>
        <v>98</v>
      </c>
      <c r="B147" s="230" t="str">
        <f t="shared" si="43"/>
        <v>Ειδικά Κεφάλαια Οπλισμένου Σκυροδέματος</v>
      </c>
      <c r="C147" s="231">
        <f t="shared" si="43"/>
        <v>3</v>
      </c>
      <c r="D147" s="231">
        <f t="shared" si="43"/>
        <v>9</v>
      </c>
      <c r="E147" s="231" t="s">
        <v>171</v>
      </c>
      <c r="F147" s="231" t="str">
        <f t="shared" si="44"/>
        <v>ΔΟ</v>
      </c>
      <c r="G147" s="231" t="s">
        <v>178</v>
      </c>
      <c r="H147" s="231">
        <f>H136</f>
        <v>902</v>
      </c>
      <c r="I147" s="232">
        <f t="shared" si="45"/>
        <v>4</v>
      </c>
      <c r="J147" s="231"/>
      <c r="K147" s="279"/>
      <c r="L147" s="235"/>
      <c r="M147" s="26">
        <f t="shared" si="40"/>
        <v>1</v>
      </c>
      <c r="N147" s="26" t="str">
        <f t="shared" si="41"/>
        <v/>
      </c>
      <c r="O147" s="45">
        <f t="shared" si="42"/>
        <v>0.75</v>
      </c>
      <c r="P147" s="25"/>
    </row>
    <row r="148" spans="1:16" x14ac:dyDescent="0.2">
      <c r="A148" s="186">
        <f t="shared" si="43"/>
        <v>99</v>
      </c>
      <c r="B148" s="187" t="str">
        <f t="shared" si="43"/>
        <v xml:space="preserve">Περιβαλλοντικές Επιπτώσεις </v>
      </c>
      <c r="C148" s="188">
        <f t="shared" si="43"/>
        <v>3</v>
      </c>
      <c r="D148" s="188">
        <f t="shared" si="43"/>
        <v>9</v>
      </c>
      <c r="E148" s="188" t="s">
        <v>171</v>
      </c>
      <c r="F148" s="188" t="str">
        <f t="shared" si="44"/>
        <v>ΥΔ</v>
      </c>
      <c r="G148" s="188" t="s">
        <v>178</v>
      </c>
      <c r="H148" s="188">
        <f>H137</f>
        <v>902</v>
      </c>
      <c r="I148" s="189">
        <f t="shared" si="45"/>
        <v>4</v>
      </c>
      <c r="J148" s="188"/>
      <c r="K148" s="280"/>
      <c r="L148" s="191"/>
      <c r="M148" s="26">
        <f t="shared" si="40"/>
        <v>1</v>
      </c>
      <c r="N148" s="26" t="str">
        <f t="shared" si="41"/>
        <v/>
      </c>
      <c r="O148" s="45">
        <f t="shared" si="42"/>
        <v>0.75</v>
      </c>
      <c r="P148" s="25"/>
    </row>
    <row r="149" spans="1:16" ht="25.5" x14ac:dyDescent="0.2">
      <c r="A149" s="180">
        <f>A138+1</f>
        <v>101</v>
      </c>
      <c r="B149" s="281" t="s">
        <v>236</v>
      </c>
      <c r="C149" s="282">
        <v>4</v>
      </c>
      <c r="D149" s="182">
        <v>9</v>
      </c>
      <c r="E149" s="182" t="s">
        <v>171</v>
      </c>
      <c r="F149" s="182" t="s">
        <v>161</v>
      </c>
      <c r="G149" s="182" t="s">
        <v>177</v>
      </c>
      <c r="H149" s="182">
        <v>923</v>
      </c>
      <c r="I149" s="183">
        <v>2</v>
      </c>
      <c r="J149" s="182">
        <v>1</v>
      </c>
      <c r="K149" s="278"/>
      <c r="L149" s="185"/>
      <c r="M149" s="26">
        <f t="shared" si="40"/>
        <v>1</v>
      </c>
      <c r="N149" s="26">
        <f t="shared" si="41"/>
        <v>1</v>
      </c>
      <c r="O149" s="45">
        <f t="shared" si="42"/>
        <v>2</v>
      </c>
      <c r="P149" s="25"/>
    </row>
    <row r="150" spans="1:16" x14ac:dyDescent="0.2">
      <c r="A150" s="186">
        <f t="shared" ref="A150:A156" si="46">A149+1</f>
        <v>102</v>
      </c>
      <c r="B150" s="283" t="s">
        <v>110</v>
      </c>
      <c r="C150" s="284">
        <v>3</v>
      </c>
      <c r="D150" s="188">
        <v>9</v>
      </c>
      <c r="E150" s="188" t="s">
        <v>171</v>
      </c>
      <c r="F150" s="188" t="s">
        <v>161</v>
      </c>
      <c r="G150" s="188" t="s">
        <v>177</v>
      </c>
      <c r="H150" s="188">
        <v>923</v>
      </c>
      <c r="I150" s="189">
        <v>2</v>
      </c>
      <c r="J150" s="188">
        <v>1</v>
      </c>
      <c r="K150" s="280"/>
      <c r="L150" s="191"/>
      <c r="M150" s="26">
        <f t="shared" si="40"/>
        <v>1</v>
      </c>
      <c r="N150" s="26" t="str">
        <f t="shared" si="41"/>
        <v/>
      </c>
      <c r="O150" s="45">
        <f t="shared" si="42"/>
        <v>1.5</v>
      </c>
      <c r="P150" s="25"/>
    </row>
    <row r="151" spans="1:16" x14ac:dyDescent="0.2">
      <c r="A151" s="180">
        <f t="shared" si="46"/>
        <v>103</v>
      </c>
      <c r="B151" s="281" t="s">
        <v>111</v>
      </c>
      <c r="C151" s="282">
        <v>3</v>
      </c>
      <c r="D151" s="182">
        <v>9</v>
      </c>
      <c r="E151" s="182" t="s">
        <v>171</v>
      </c>
      <c r="F151" s="182" t="s">
        <v>161</v>
      </c>
      <c r="G151" s="182" t="s">
        <v>177</v>
      </c>
      <c r="H151" s="182">
        <v>924</v>
      </c>
      <c r="I151" s="183">
        <v>2</v>
      </c>
      <c r="J151" s="182">
        <v>1</v>
      </c>
      <c r="K151" s="278"/>
      <c r="L151" s="185"/>
      <c r="M151" s="26">
        <f t="shared" si="40"/>
        <v>1</v>
      </c>
      <c r="N151" s="26">
        <f t="shared" si="41"/>
        <v>1</v>
      </c>
      <c r="O151" s="45">
        <f t="shared" si="42"/>
        <v>1.5</v>
      </c>
      <c r="P151" s="25"/>
    </row>
    <row r="152" spans="1:16" x14ac:dyDescent="0.2">
      <c r="A152" s="186">
        <f t="shared" si="46"/>
        <v>104</v>
      </c>
      <c r="B152" s="283" t="s">
        <v>112</v>
      </c>
      <c r="C152" s="284">
        <v>3</v>
      </c>
      <c r="D152" s="188">
        <v>9</v>
      </c>
      <c r="E152" s="188" t="s">
        <v>171</v>
      </c>
      <c r="F152" s="188" t="s">
        <v>161</v>
      </c>
      <c r="G152" s="188" t="s">
        <v>177</v>
      </c>
      <c r="H152" s="188">
        <v>924</v>
      </c>
      <c r="I152" s="189">
        <v>2</v>
      </c>
      <c r="J152" s="188">
        <v>1</v>
      </c>
      <c r="K152" s="280"/>
      <c r="L152" s="191"/>
      <c r="M152" s="26">
        <f t="shared" si="40"/>
        <v>1</v>
      </c>
      <c r="N152" s="26" t="str">
        <f t="shared" si="41"/>
        <v/>
      </c>
      <c r="O152" s="45">
        <f t="shared" si="42"/>
        <v>1.5</v>
      </c>
      <c r="P152" s="25"/>
    </row>
    <row r="153" spans="1:16" x14ac:dyDescent="0.2">
      <c r="A153" s="180">
        <f t="shared" si="46"/>
        <v>105</v>
      </c>
      <c r="B153" s="281" t="s">
        <v>113</v>
      </c>
      <c r="C153" s="282">
        <v>4</v>
      </c>
      <c r="D153" s="182">
        <v>9</v>
      </c>
      <c r="E153" s="182" t="s">
        <v>171</v>
      </c>
      <c r="F153" s="182" t="s">
        <v>161</v>
      </c>
      <c r="G153" s="182" t="s">
        <v>177</v>
      </c>
      <c r="H153" s="182">
        <v>925</v>
      </c>
      <c r="I153" s="183">
        <v>2</v>
      </c>
      <c r="J153" s="182">
        <v>1</v>
      </c>
      <c r="K153" s="278"/>
      <c r="L153" s="185"/>
      <c r="M153" s="26">
        <f t="shared" si="40"/>
        <v>1</v>
      </c>
      <c r="N153" s="26">
        <f t="shared" si="41"/>
        <v>1</v>
      </c>
      <c r="O153" s="45">
        <f t="shared" si="42"/>
        <v>2</v>
      </c>
      <c r="P153" s="25"/>
    </row>
    <row r="154" spans="1:16" x14ac:dyDescent="0.2">
      <c r="A154" s="186">
        <f t="shared" si="46"/>
        <v>106</v>
      </c>
      <c r="B154" s="283" t="s">
        <v>220</v>
      </c>
      <c r="C154" s="284">
        <v>4</v>
      </c>
      <c r="D154" s="188">
        <v>9</v>
      </c>
      <c r="E154" s="188" t="s">
        <v>171</v>
      </c>
      <c r="F154" s="188" t="s">
        <v>161</v>
      </c>
      <c r="G154" s="188" t="s">
        <v>177</v>
      </c>
      <c r="H154" s="188">
        <v>925</v>
      </c>
      <c r="I154" s="189">
        <v>2</v>
      </c>
      <c r="J154" s="188">
        <v>1</v>
      </c>
      <c r="K154" s="280"/>
      <c r="L154" s="191"/>
      <c r="M154" s="26">
        <f t="shared" si="40"/>
        <v>1</v>
      </c>
      <c r="N154" s="26" t="str">
        <f t="shared" si="41"/>
        <v/>
      </c>
      <c r="O154" s="45">
        <f t="shared" si="42"/>
        <v>2</v>
      </c>
      <c r="P154" s="25"/>
    </row>
    <row r="155" spans="1:16" x14ac:dyDescent="0.2">
      <c r="A155" s="125">
        <f>A154+1</f>
        <v>107</v>
      </c>
      <c r="B155" s="95" t="s">
        <v>116</v>
      </c>
      <c r="C155" s="96">
        <v>4</v>
      </c>
      <c r="D155" s="41">
        <v>9</v>
      </c>
      <c r="E155" s="41" t="s">
        <v>172</v>
      </c>
      <c r="F155" s="41" t="s">
        <v>155</v>
      </c>
      <c r="G155" s="41" t="s">
        <v>176</v>
      </c>
      <c r="H155" s="41"/>
      <c r="I155" s="127">
        <v>1</v>
      </c>
      <c r="J155" s="41">
        <v>1</v>
      </c>
      <c r="K155" s="139"/>
      <c r="L155" s="125"/>
      <c r="M155" s="26">
        <f t="shared" si="40"/>
        <v>1</v>
      </c>
      <c r="N155" s="26">
        <f t="shared" si="41"/>
        <v>1</v>
      </c>
      <c r="O155" s="45">
        <f t="shared" si="42"/>
        <v>4</v>
      </c>
      <c r="P155" s="25"/>
    </row>
    <row r="156" spans="1:16" x14ac:dyDescent="0.2">
      <c r="A156" s="125">
        <f t="shared" si="46"/>
        <v>108</v>
      </c>
      <c r="B156" s="95" t="s">
        <v>117</v>
      </c>
      <c r="C156" s="96">
        <v>3</v>
      </c>
      <c r="D156" s="41">
        <v>9</v>
      </c>
      <c r="E156" s="41" t="s">
        <v>172</v>
      </c>
      <c r="F156" s="41" t="s">
        <v>155</v>
      </c>
      <c r="G156" s="41" t="s">
        <v>176</v>
      </c>
      <c r="H156" s="41"/>
      <c r="I156" s="127">
        <v>1</v>
      </c>
      <c r="J156" s="41">
        <v>1</v>
      </c>
      <c r="K156" s="139"/>
      <c r="L156" s="125"/>
      <c r="M156" s="26">
        <f t="shared" si="40"/>
        <v>1</v>
      </c>
      <c r="N156" s="26">
        <f t="shared" si="41"/>
        <v>1</v>
      </c>
      <c r="O156" s="45">
        <f t="shared" si="42"/>
        <v>3</v>
      </c>
      <c r="P156" s="25"/>
    </row>
    <row r="157" spans="1:16" x14ac:dyDescent="0.2">
      <c r="A157" s="125">
        <f>A156+1</f>
        <v>109</v>
      </c>
      <c r="B157" s="125" t="s">
        <v>237</v>
      </c>
      <c r="C157" s="41">
        <v>3</v>
      </c>
      <c r="D157" s="41">
        <v>9</v>
      </c>
      <c r="E157" s="41" t="s">
        <v>172</v>
      </c>
      <c r="F157" s="41" t="s">
        <v>155</v>
      </c>
      <c r="G157" s="41" t="s">
        <v>176</v>
      </c>
      <c r="H157" s="41"/>
      <c r="I157" s="127">
        <v>1</v>
      </c>
      <c r="J157" s="41">
        <v>1</v>
      </c>
      <c r="K157" s="139"/>
      <c r="L157" s="125"/>
      <c r="M157" s="26">
        <f t="shared" si="40"/>
        <v>1</v>
      </c>
      <c r="N157" s="26">
        <f t="shared" si="41"/>
        <v>1</v>
      </c>
      <c r="O157" s="45">
        <f t="shared" si="42"/>
        <v>3</v>
      </c>
      <c r="P157" s="25"/>
    </row>
    <row r="158" spans="1:16" x14ac:dyDescent="0.2">
      <c r="A158" s="125">
        <f>A157+1</f>
        <v>110</v>
      </c>
      <c r="B158" s="95" t="s">
        <v>127</v>
      </c>
      <c r="C158" s="96">
        <v>3</v>
      </c>
      <c r="D158" s="41">
        <v>9</v>
      </c>
      <c r="E158" s="41" t="s">
        <v>172</v>
      </c>
      <c r="F158" s="41" t="s">
        <v>155</v>
      </c>
      <c r="G158" s="41" t="s">
        <v>176</v>
      </c>
      <c r="H158" s="41"/>
      <c r="I158" s="127">
        <v>1</v>
      </c>
      <c r="J158" s="41">
        <v>1</v>
      </c>
      <c r="K158" s="139"/>
      <c r="L158" s="125"/>
      <c r="M158" s="26">
        <f t="shared" si="40"/>
        <v>1</v>
      </c>
      <c r="N158" s="26">
        <f t="shared" si="41"/>
        <v>1</v>
      </c>
      <c r="O158" s="45">
        <f t="shared" si="42"/>
        <v>3</v>
      </c>
      <c r="P158" s="25"/>
    </row>
    <row r="159" spans="1:16" x14ac:dyDescent="0.2">
      <c r="A159" s="192">
        <f>A134</f>
        <v>96</v>
      </c>
      <c r="B159" s="193" t="str">
        <f>B134</f>
        <v>Αλληλεπίδραση Εδάφους - Κατασκευής</v>
      </c>
      <c r="C159" s="194">
        <f>C134</f>
        <v>4</v>
      </c>
      <c r="D159" s="194">
        <f>D134</f>
        <v>9</v>
      </c>
      <c r="E159" s="194" t="s">
        <v>172</v>
      </c>
      <c r="F159" s="194" t="str">
        <f>F134</f>
        <v>ΓΕ</v>
      </c>
      <c r="G159" s="194" t="s">
        <v>178</v>
      </c>
      <c r="H159" s="194">
        <f>H145</f>
        <v>902</v>
      </c>
      <c r="I159" s="195">
        <v>4</v>
      </c>
      <c r="J159" s="194"/>
      <c r="K159" s="285"/>
      <c r="L159" s="197"/>
      <c r="M159" s="26">
        <f t="shared" si="40"/>
        <v>1</v>
      </c>
      <c r="N159" s="26">
        <f t="shared" si="41"/>
        <v>1</v>
      </c>
      <c r="O159" s="45">
        <f t="shared" si="42"/>
        <v>1</v>
      </c>
      <c r="P159" s="25"/>
    </row>
    <row r="160" spans="1:16" x14ac:dyDescent="0.2">
      <c r="A160" s="240">
        <f>A131</f>
        <v>93</v>
      </c>
      <c r="B160" s="241" t="str">
        <f>B135</f>
        <v>Ειδικά Θέματα Πεπερασμένων Στοιχείων</v>
      </c>
      <c r="C160" s="242">
        <f t="shared" ref="C160:D162" si="47">C131</f>
        <v>3</v>
      </c>
      <c r="D160" s="242">
        <f t="shared" si="47"/>
        <v>9</v>
      </c>
      <c r="E160" s="242" t="s">
        <v>172</v>
      </c>
      <c r="F160" s="242" t="str">
        <f>F131</f>
        <v>ΔΟ</v>
      </c>
      <c r="G160" s="242" t="s">
        <v>178</v>
      </c>
      <c r="H160" s="242">
        <f t="shared" ref="H160:H162" si="48">H146</f>
        <v>902</v>
      </c>
      <c r="I160" s="243">
        <v>4</v>
      </c>
      <c r="J160" s="242"/>
      <c r="K160" s="286"/>
      <c r="L160" s="245"/>
      <c r="M160" s="26">
        <f t="shared" si="40"/>
        <v>1</v>
      </c>
      <c r="N160" s="26" t="str">
        <f t="shared" si="41"/>
        <v/>
      </c>
      <c r="O160" s="45">
        <f t="shared" si="42"/>
        <v>0.75</v>
      </c>
      <c r="P160" s="25"/>
    </row>
    <row r="161" spans="1:16" x14ac:dyDescent="0.2">
      <c r="A161" s="240">
        <f>A132</f>
        <v>94</v>
      </c>
      <c r="B161" s="241" t="str">
        <f>B136</f>
        <v>Ειδικά Κεφάλαια Οπλισμένου Σκυροδέματος</v>
      </c>
      <c r="C161" s="242">
        <f t="shared" si="47"/>
        <v>3</v>
      </c>
      <c r="D161" s="242">
        <f t="shared" si="47"/>
        <v>9</v>
      </c>
      <c r="E161" s="242" t="s">
        <v>172</v>
      </c>
      <c r="F161" s="242" t="str">
        <f>F132</f>
        <v>ΔΟ</v>
      </c>
      <c r="G161" s="242" t="s">
        <v>178</v>
      </c>
      <c r="H161" s="242">
        <f t="shared" si="48"/>
        <v>902</v>
      </c>
      <c r="I161" s="243">
        <v>4</v>
      </c>
      <c r="J161" s="242"/>
      <c r="K161" s="286"/>
      <c r="L161" s="245"/>
      <c r="M161" s="26">
        <f t="shared" si="40"/>
        <v>1</v>
      </c>
      <c r="N161" s="26" t="str">
        <f t="shared" si="41"/>
        <v/>
      </c>
      <c r="O161" s="45">
        <f t="shared" si="42"/>
        <v>0.75</v>
      </c>
      <c r="P161" s="25"/>
    </row>
    <row r="162" spans="1:16" x14ac:dyDescent="0.2">
      <c r="A162" s="198">
        <f>A137</f>
        <v>99</v>
      </c>
      <c r="B162" s="199" t="str">
        <f>B137</f>
        <v xml:space="preserve">Περιβαλλοντικές Επιπτώσεις </v>
      </c>
      <c r="C162" s="200">
        <f t="shared" si="47"/>
        <v>3</v>
      </c>
      <c r="D162" s="200">
        <f t="shared" si="47"/>
        <v>9</v>
      </c>
      <c r="E162" s="200" t="s">
        <v>172</v>
      </c>
      <c r="F162" s="200" t="str">
        <f>F133</f>
        <v>ΥΔ</v>
      </c>
      <c r="G162" s="200" t="s">
        <v>178</v>
      </c>
      <c r="H162" s="200">
        <f t="shared" si="48"/>
        <v>902</v>
      </c>
      <c r="I162" s="201">
        <v>4</v>
      </c>
      <c r="J162" s="200"/>
      <c r="K162" s="287"/>
      <c r="L162" s="203"/>
      <c r="M162" s="26">
        <f t="shared" si="40"/>
        <v>1</v>
      </c>
      <c r="N162" s="26" t="str">
        <f t="shared" si="41"/>
        <v/>
      </c>
      <c r="O162" s="45">
        <f t="shared" si="42"/>
        <v>0.75</v>
      </c>
      <c r="P162" s="25"/>
    </row>
    <row r="163" spans="1:16" x14ac:dyDescent="0.2">
      <c r="A163" s="192">
        <f>A158+1</f>
        <v>111</v>
      </c>
      <c r="B163" s="288" t="s">
        <v>118</v>
      </c>
      <c r="C163" s="289">
        <v>4</v>
      </c>
      <c r="D163" s="194">
        <v>9</v>
      </c>
      <c r="E163" s="194" t="s">
        <v>172</v>
      </c>
      <c r="F163" s="194" t="s">
        <v>155</v>
      </c>
      <c r="G163" s="194" t="s">
        <v>178</v>
      </c>
      <c r="H163" s="194">
        <v>906</v>
      </c>
      <c r="I163" s="195">
        <v>3</v>
      </c>
      <c r="J163" s="194">
        <v>1</v>
      </c>
      <c r="K163" s="285"/>
      <c r="L163" s="197"/>
      <c r="M163" s="26">
        <f t="shared" si="40"/>
        <v>1</v>
      </c>
      <c r="N163" s="26">
        <f t="shared" si="41"/>
        <v>1</v>
      </c>
      <c r="O163" s="45">
        <f t="shared" si="42"/>
        <v>1.3333333333333333</v>
      </c>
      <c r="P163" s="25"/>
    </row>
    <row r="164" spans="1:16" x14ac:dyDescent="0.2">
      <c r="A164" s="240">
        <f t="shared" ref="A164:A169" si="49">A163+1</f>
        <v>112</v>
      </c>
      <c r="B164" s="290" t="s">
        <v>119</v>
      </c>
      <c r="C164" s="291">
        <v>4</v>
      </c>
      <c r="D164" s="242">
        <v>9</v>
      </c>
      <c r="E164" s="242" t="s">
        <v>172</v>
      </c>
      <c r="F164" s="242" t="s">
        <v>155</v>
      </c>
      <c r="G164" s="242" t="s">
        <v>178</v>
      </c>
      <c r="H164" s="242">
        <v>906</v>
      </c>
      <c r="I164" s="243">
        <v>3</v>
      </c>
      <c r="J164" s="242">
        <v>1</v>
      </c>
      <c r="K164" s="286"/>
      <c r="L164" s="245"/>
      <c r="M164" s="26">
        <f t="shared" si="40"/>
        <v>1</v>
      </c>
      <c r="N164" s="26" t="str">
        <f t="shared" si="41"/>
        <v/>
      </c>
      <c r="O164" s="45">
        <f t="shared" si="42"/>
        <v>1.3333333333333333</v>
      </c>
      <c r="P164" s="25"/>
    </row>
    <row r="165" spans="1:16" x14ac:dyDescent="0.2">
      <c r="A165" s="198">
        <f t="shared" si="49"/>
        <v>113</v>
      </c>
      <c r="B165" s="292" t="s">
        <v>120</v>
      </c>
      <c r="C165" s="293">
        <v>4</v>
      </c>
      <c r="D165" s="200">
        <v>9</v>
      </c>
      <c r="E165" s="200" t="s">
        <v>172</v>
      </c>
      <c r="F165" s="200" t="s">
        <v>155</v>
      </c>
      <c r="G165" s="200" t="s">
        <v>178</v>
      </c>
      <c r="H165" s="200">
        <v>906</v>
      </c>
      <c r="I165" s="201">
        <v>3</v>
      </c>
      <c r="J165" s="200">
        <v>1</v>
      </c>
      <c r="K165" s="287"/>
      <c r="L165" s="203"/>
      <c r="M165" s="26">
        <f t="shared" si="40"/>
        <v>1</v>
      </c>
      <c r="N165" s="26" t="str">
        <f t="shared" si="41"/>
        <v/>
      </c>
      <c r="O165" s="45">
        <f t="shared" si="42"/>
        <v>1.3333333333333333</v>
      </c>
      <c r="P165" s="25"/>
    </row>
    <row r="166" spans="1:16" x14ac:dyDescent="0.2">
      <c r="A166" s="98">
        <f t="shared" si="49"/>
        <v>114</v>
      </c>
      <c r="B166" s="42" t="s">
        <v>121</v>
      </c>
      <c r="C166" s="140">
        <v>4</v>
      </c>
      <c r="D166" s="40">
        <v>9</v>
      </c>
      <c r="E166" s="40" t="s">
        <v>173</v>
      </c>
      <c r="F166" s="40" t="s">
        <v>152</v>
      </c>
      <c r="G166" s="40" t="s">
        <v>176</v>
      </c>
      <c r="H166" s="40"/>
      <c r="I166" s="131">
        <v>1</v>
      </c>
      <c r="J166" s="40">
        <v>1</v>
      </c>
      <c r="K166" s="135"/>
      <c r="L166" s="98"/>
      <c r="M166" s="26">
        <f t="shared" si="40"/>
        <v>1</v>
      </c>
      <c r="N166" s="26">
        <f t="shared" si="41"/>
        <v>1</v>
      </c>
      <c r="O166" s="45">
        <f t="shared" si="42"/>
        <v>4</v>
      </c>
      <c r="P166" s="25"/>
    </row>
    <row r="167" spans="1:16" x14ac:dyDescent="0.2">
      <c r="A167" s="98">
        <f>A159</f>
        <v>96</v>
      </c>
      <c r="B167" s="42" t="str">
        <f>B159</f>
        <v>Αλληλεπίδραση Εδάφους - Κατασκευής</v>
      </c>
      <c r="C167" s="140">
        <v>4</v>
      </c>
      <c r="D167" s="40">
        <v>9</v>
      </c>
      <c r="E167" s="40" t="s">
        <v>173</v>
      </c>
      <c r="F167" s="40" t="s">
        <v>152</v>
      </c>
      <c r="G167" s="40" t="s">
        <v>176</v>
      </c>
      <c r="H167" s="40">
        <v>902</v>
      </c>
      <c r="I167" s="131">
        <v>1</v>
      </c>
      <c r="J167" s="40"/>
      <c r="K167" s="135"/>
      <c r="L167" s="98"/>
      <c r="M167" s="26">
        <f t="shared" si="40"/>
        <v>1</v>
      </c>
      <c r="N167" s="26">
        <f t="shared" si="41"/>
        <v>1</v>
      </c>
      <c r="O167" s="45">
        <f t="shared" si="42"/>
        <v>4</v>
      </c>
      <c r="P167" s="25"/>
    </row>
    <row r="168" spans="1:16" x14ac:dyDescent="0.2">
      <c r="A168" s="98">
        <f>A166+1</f>
        <v>115</v>
      </c>
      <c r="B168" s="42" t="s">
        <v>106</v>
      </c>
      <c r="C168" s="140">
        <v>4</v>
      </c>
      <c r="D168" s="40">
        <v>9</v>
      </c>
      <c r="E168" s="40" t="s">
        <v>173</v>
      </c>
      <c r="F168" s="40" t="s">
        <v>152</v>
      </c>
      <c r="G168" s="40" t="s">
        <v>176</v>
      </c>
      <c r="H168" s="40"/>
      <c r="I168" s="131">
        <v>1</v>
      </c>
      <c r="J168" s="40">
        <v>1</v>
      </c>
      <c r="K168" s="135"/>
      <c r="L168" s="98"/>
      <c r="M168" s="26">
        <f t="shared" si="40"/>
        <v>1</v>
      </c>
      <c r="N168" s="26">
        <f t="shared" si="41"/>
        <v>1</v>
      </c>
      <c r="O168" s="45">
        <f t="shared" si="42"/>
        <v>4</v>
      </c>
      <c r="P168" s="25"/>
    </row>
    <row r="169" spans="1:16" x14ac:dyDescent="0.2">
      <c r="A169" s="98">
        <f t="shared" si="49"/>
        <v>116</v>
      </c>
      <c r="B169" s="42" t="s">
        <v>126</v>
      </c>
      <c r="C169" s="140">
        <v>3</v>
      </c>
      <c r="D169" s="40">
        <v>9</v>
      </c>
      <c r="E169" s="40" t="s">
        <v>173</v>
      </c>
      <c r="F169" s="40" t="s">
        <v>152</v>
      </c>
      <c r="G169" s="40" t="s">
        <v>176</v>
      </c>
      <c r="H169" s="40"/>
      <c r="I169" s="131">
        <v>1</v>
      </c>
      <c r="J169" s="40">
        <v>1</v>
      </c>
      <c r="K169" s="135"/>
      <c r="L169" s="98"/>
      <c r="M169" s="26">
        <f t="shared" si="40"/>
        <v>1</v>
      </c>
      <c r="N169" s="26">
        <f t="shared" si="41"/>
        <v>1</v>
      </c>
      <c r="O169" s="45">
        <f t="shared" si="42"/>
        <v>3</v>
      </c>
      <c r="P169" s="25"/>
    </row>
    <row r="170" spans="1:16" x14ac:dyDescent="0.2">
      <c r="A170" s="246">
        <f t="shared" ref="A170:D175" si="50">A128</f>
        <v>90</v>
      </c>
      <c r="B170" s="247" t="str">
        <f t="shared" si="50"/>
        <v>Ειδικά Θέματα Θεμελιώσεων</v>
      </c>
      <c r="C170" s="248">
        <f t="shared" si="50"/>
        <v>3</v>
      </c>
      <c r="D170" s="248">
        <f t="shared" si="50"/>
        <v>9</v>
      </c>
      <c r="E170" s="248" t="s">
        <v>173</v>
      </c>
      <c r="F170" s="248" t="str">
        <f t="shared" ref="F170:F175" si="51">F128</f>
        <v>ΓΕ</v>
      </c>
      <c r="G170" s="248" t="s">
        <v>178</v>
      </c>
      <c r="H170" s="248">
        <f t="shared" ref="H170:I175" si="52">H128</f>
        <v>901</v>
      </c>
      <c r="I170" s="249">
        <f t="shared" si="52"/>
        <v>6</v>
      </c>
      <c r="J170" s="248"/>
      <c r="K170" s="294"/>
      <c r="L170" s="251"/>
      <c r="M170" s="26">
        <f t="shared" si="40"/>
        <v>1</v>
      </c>
      <c r="N170" s="26">
        <f t="shared" si="41"/>
        <v>1</v>
      </c>
      <c r="O170" s="45">
        <f t="shared" si="42"/>
        <v>0.5</v>
      </c>
      <c r="P170" s="25"/>
    </row>
    <row r="171" spans="1:16" x14ac:dyDescent="0.2">
      <c r="A171" s="252">
        <f t="shared" si="50"/>
        <v>91</v>
      </c>
      <c r="B171" s="253" t="str">
        <f t="shared" si="50"/>
        <v>Μηχανική της Τοιχοποιίας</v>
      </c>
      <c r="C171" s="254">
        <f t="shared" si="50"/>
        <v>3</v>
      </c>
      <c r="D171" s="254">
        <f t="shared" si="50"/>
        <v>9</v>
      </c>
      <c r="E171" s="254" t="s">
        <v>173</v>
      </c>
      <c r="F171" s="254" t="str">
        <f t="shared" si="51"/>
        <v>ΔΟ</v>
      </c>
      <c r="G171" s="254" t="s">
        <v>178</v>
      </c>
      <c r="H171" s="254">
        <f t="shared" si="52"/>
        <v>901</v>
      </c>
      <c r="I171" s="255">
        <f t="shared" si="52"/>
        <v>6</v>
      </c>
      <c r="J171" s="254"/>
      <c r="K171" s="295"/>
      <c r="L171" s="257"/>
      <c r="M171" s="26">
        <f t="shared" si="40"/>
        <v>1</v>
      </c>
      <c r="N171" s="26" t="str">
        <f t="shared" si="41"/>
        <v/>
      </c>
      <c r="O171" s="45">
        <f t="shared" si="42"/>
        <v>0.5</v>
      </c>
      <c r="P171" s="25"/>
    </row>
    <row r="172" spans="1:16" ht="25.5" x14ac:dyDescent="0.2">
      <c r="A172" s="252">
        <f t="shared" si="50"/>
        <v>92</v>
      </c>
      <c r="B172" s="253" t="str">
        <f t="shared" si="50"/>
        <v>Αντισεισμική Αποτίμηση / Ενίσχυση Υφιστάμενων Κατασκευών</v>
      </c>
      <c r="C172" s="254">
        <f t="shared" si="50"/>
        <v>3</v>
      </c>
      <c r="D172" s="254">
        <f t="shared" si="50"/>
        <v>9</v>
      </c>
      <c r="E172" s="254" t="s">
        <v>173</v>
      </c>
      <c r="F172" s="254" t="str">
        <f t="shared" si="51"/>
        <v>ΔΟ</v>
      </c>
      <c r="G172" s="254" t="s">
        <v>178</v>
      </c>
      <c r="H172" s="254">
        <f t="shared" si="52"/>
        <v>901</v>
      </c>
      <c r="I172" s="255">
        <f t="shared" si="52"/>
        <v>6</v>
      </c>
      <c r="J172" s="254"/>
      <c r="K172" s="295"/>
      <c r="L172" s="257"/>
      <c r="M172" s="26">
        <f t="shared" si="40"/>
        <v>1</v>
      </c>
      <c r="N172" s="26" t="str">
        <f t="shared" si="41"/>
        <v/>
      </c>
      <c r="O172" s="45">
        <f t="shared" si="42"/>
        <v>0.5</v>
      </c>
      <c r="P172" s="25"/>
    </row>
    <row r="173" spans="1:16" x14ac:dyDescent="0.2">
      <c r="A173" s="252">
        <f t="shared" si="50"/>
        <v>93</v>
      </c>
      <c r="B173" s="253" t="str">
        <f t="shared" si="50"/>
        <v>Μη Γραμμική Συμπεριφορά Μεταλλικών Κατασκευών</v>
      </c>
      <c r="C173" s="254">
        <f t="shared" si="50"/>
        <v>3</v>
      </c>
      <c r="D173" s="254">
        <f t="shared" si="50"/>
        <v>9</v>
      </c>
      <c r="E173" s="254" t="s">
        <v>173</v>
      </c>
      <c r="F173" s="254" t="str">
        <f t="shared" si="51"/>
        <v>ΔΟ</v>
      </c>
      <c r="G173" s="254" t="s">
        <v>178</v>
      </c>
      <c r="H173" s="254">
        <f t="shared" si="52"/>
        <v>901</v>
      </c>
      <c r="I173" s="255">
        <f t="shared" si="52"/>
        <v>6</v>
      </c>
      <c r="J173" s="254"/>
      <c r="K173" s="295"/>
      <c r="L173" s="257"/>
      <c r="M173" s="26">
        <f t="shared" si="40"/>
        <v>1</v>
      </c>
      <c r="N173" s="26" t="str">
        <f t="shared" si="41"/>
        <v/>
      </c>
      <c r="O173" s="45">
        <f t="shared" si="42"/>
        <v>0.5</v>
      </c>
      <c r="P173" s="25"/>
    </row>
    <row r="174" spans="1:16" x14ac:dyDescent="0.2">
      <c r="A174" s="252">
        <f t="shared" si="50"/>
        <v>94</v>
      </c>
      <c r="B174" s="253" t="str">
        <f t="shared" si="50"/>
        <v>Σύνθετα Υλικά</v>
      </c>
      <c r="C174" s="254">
        <f t="shared" si="50"/>
        <v>3</v>
      </c>
      <c r="D174" s="254">
        <f t="shared" si="50"/>
        <v>9</v>
      </c>
      <c r="E174" s="254" t="s">
        <v>173</v>
      </c>
      <c r="F174" s="254" t="str">
        <f t="shared" si="51"/>
        <v>ΔΟ</v>
      </c>
      <c r="G174" s="254" t="s">
        <v>178</v>
      </c>
      <c r="H174" s="254">
        <f t="shared" si="52"/>
        <v>901</v>
      </c>
      <c r="I174" s="255">
        <f t="shared" si="52"/>
        <v>6</v>
      </c>
      <c r="J174" s="254"/>
      <c r="K174" s="295"/>
      <c r="L174" s="257"/>
      <c r="M174" s="26">
        <f t="shared" si="40"/>
        <v>1</v>
      </c>
      <c r="N174" s="26" t="str">
        <f t="shared" si="41"/>
        <v/>
      </c>
      <c r="O174" s="45">
        <f t="shared" si="42"/>
        <v>0.5</v>
      </c>
      <c r="P174" s="25"/>
    </row>
    <row r="175" spans="1:16" x14ac:dyDescent="0.2">
      <c r="A175" s="260">
        <f t="shared" si="50"/>
        <v>95</v>
      </c>
      <c r="B175" s="261" t="str">
        <f t="shared" si="50"/>
        <v>Στοχαστικές Μέθοδοι</v>
      </c>
      <c r="C175" s="262">
        <f t="shared" si="50"/>
        <v>3</v>
      </c>
      <c r="D175" s="262">
        <f t="shared" si="50"/>
        <v>9</v>
      </c>
      <c r="E175" s="262" t="s">
        <v>173</v>
      </c>
      <c r="F175" s="262" t="str">
        <f t="shared" si="51"/>
        <v>ΥΔ</v>
      </c>
      <c r="G175" s="262" t="s">
        <v>178</v>
      </c>
      <c r="H175" s="262">
        <f t="shared" si="52"/>
        <v>901</v>
      </c>
      <c r="I175" s="263">
        <f t="shared" si="52"/>
        <v>6</v>
      </c>
      <c r="J175" s="262"/>
      <c r="K175" s="296"/>
      <c r="L175" s="265"/>
      <c r="M175" s="26">
        <f t="shared" si="40"/>
        <v>1</v>
      </c>
      <c r="N175" s="26" t="str">
        <f t="shared" si="41"/>
        <v/>
      </c>
      <c r="O175" s="45">
        <f t="shared" si="42"/>
        <v>0.5</v>
      </c>
      <c r="P175" s="25"/>
    </row>
    <row r="176" spans="1:16" x14ac:dyDescent="0.2">
      <c r="A176" s="246">
        <f>A125</f>
        <v>87</v>
      </c>
      <c r="B176" s="247" t="str">
        <f>B125</f>
        <v>Προεντεταμένο Σκυρόδεμα</v>
      </c>
      <c r="C176" s="248">
        <f>C125</f>
        <v>4</v>
      </c>
      <c r="D176" s="248">
        <f>D125</f>
        <v>9</v>
      </c>
      <c r="E176" s="248" t="s">
        <v>173</v>
      </c>
      <c r="F176" s="248" t="str">
        <f>F125</f>
        <v>ΔΟ</v>
      </c>
      <c r="G176" s="248" t="s">
        <v>178</v>
      </c>
      <c r="H176" s="248">
        <v>906</v>
      </c>
      <c r="I176" s="249">
        <v>3</v>
      </c>
      <c r="J176" s="248"/>
      <c r="K176" s="294"/>
      <c r="L176" s="251"/>
      <c r="M176" s="26">
        <f t="shared" si="40"/>
        <v>1</v>
      </c>
      <c r="N176" s="26">
        <f t="shared" si="41"/>
        <v>1</v>
      </c>
      <c r="O176" s="45">
        <f t="shared" si="42"/>
        <v>1.3333333333333333</v>
      </c>
      <c r="P176" s="25"/>
    </row>
    <row r="177" spans="1:16" x14ac:dyDescent="0.2">
      <c r="A177" s="252">
        <f>A164</f>
        <v>112</v>
      </c>
      <c r="B177" s="253" t="str">
        <f>B164</f>
        <v>Ειδικά Θέματα Οδοστρωμάτων</v>
      </c>
      <c r="C177" s="254">
        <f>C164</f>
        <v>4</v>
      </c>
      <c r="D177" s="254">
        <f>D164</f>
        <v>9</v>
      </c>
      <c r="E177" s="254" t="s">
        <v>173</v>
      </c>
      <c r="F177" s="254" t="str">
        <f>F164</f>
        <v>ΜΕ</v>
      </c>
      <c r="G177" s="254" t="s">
        <v>178</v>
      </c>
      <c r="H177" s="254">
        <v>906</v>
      </c>
      <c r="I177" s="255">
        <v>3</v>
      </c>
      <c r="J177" s="254"/>
      <c r="K177" s="295"/>
      <c r="L177" s="257"/>
      <c r="M177" s="26">
        <f t="shared" si="40"/>
        <v>1</v>
      </c>
      <c r="N177" s="26" t="str">
        <f t="shared" si="41"/>
        <v/>
      </c>
      <c r="O177" s="45">
        <f t="shared" si="42"/>
        <v>1.3333333333333333</v>
      </c>
      <c r="P177" s="25"/>
    </row>
    <row r="178" spans="1:16" x14ac:dyDescent="0.2">
      <c r="A178" s="260">
        <f>A169+1</f>
        <v>117</v>
      </c>
      <c r="B178" s="261" t="s">
        <v>123</v>
      </c>
      <c r="C178" s="262">
        <v>4</v>
      </c>
      <c r="D178" s="262">
        <v>9</v>
      </c>
      <c r="E178" s="262" t="s">
        <v>173</v>
      </c>
      <c r="F178" s="262" t="s">
        <v>152</v>
      </c>
      <c r="G178" s="262" t="s">
        <v>178</v>
      </c>
      <c r="H178" s="262">
        <v>906</v>
      </c>
      <c r="I178" s="263">
        <v>3</v>
      </c>
      <c r="J178" s="262">
        <v>1</v>
      </c>
      <c r="K178" s="296"/>
      <c r="L178" s="265"/>
      <c r="M178" s="26">
        <f t="shared" si="40"/>
        <v>1</v>
      </c>
      <c r="N178" s="26" t="str">
        <f t="shared" si="41"/>
        <v/>
      </c>
      <c r="O178" s="45">
        <f t="shared" si="42"/>
        <v>1.3333333333333333</v>
      </c>
      <c r="P178" s="25"/>
    </row>
    <row r="179" spans="1:16" x14ac:dyDescent="0.2">
      <c r="B179"/>
      <c r="C179" s="47"/>
      <c r="D179" s="52"/>
      <c r="E179" s="47"/>
      <c r="F179" s="47"/>
      <c r="G179" s="47"/>
      <c r="H179" s="47"/>
      <c r="I179" s="47"/>
      <c r="J179" s="47"/>
      <c r="M179" s="26"/>
      <c r="N179" s="26"/>
      <c r="O179" s="45"/>
    </row>
    <row r="180" spans="1:16" x14ac:dyDescent="0.2">
      <c r="B180" s="46" t="s">
        <v>138</v>
      </c>
      <c r="C180" s="47"/>
      <c r="D180" s="52"/>
      <c r="E180" s="47"/>
      <c r="F180" s="47"/>
      <c r="G180" s="47"/>
      <c r="H180" s="47"/>
      <c r="I180" s="47"/>
      <c r="J180" s="47"/>
      <c r="M180" s="26"/>
      <c r="N180" s="26"/>
      <c r="O180" s="45"/>
    </row>
    <row r="181" spans="1:16" x14ac:dyDescent="0.2">
      <c r="A181" s="51">
        <f>A178+1</f>
        <v>118</v>
      </c>
      <c r="B181" s="51" t="s">
        <v>134</v>
      </c>
      <c r="C181" s="297">
        <v>3</v>
      </c>
      <c r="D181" s="298">
        <v>1</v>
      </c>
      <c r="E181" s="297" t="s">
        <v>167</v>
      </c>
      <c r="F181" s="297" t="s">
        <v>153</v>
      </c>
      <c r="G181" s="297"/>
      <c r="H181" s="297"/>
      <c r="I181" s="297">
        <v>1</v>
      </c>
      <c r="J181" s="297">
        <v>0</v>
      </c>
      <c r="K181" s="51" t="s">
        <v>145</v>
      </c>
      <c r="L181" s="51"/>
      <c r="M181" s="26">
        <f t="shared" si="40"/>
        <v>0</v>
      </c>
      <c r="N181" s="26">
        <f t="shared" si="41"/>
        <v>1</v>
      </c>
      <c r="O181" s="45">
        <f t="shared" si="42"/>
        <v>3</v>
      </c>
    </row>
    <row r="182" spans="1:16" x14ac:dyDescent="0.2">
      <c r="A182" s="51">
        <f>A181+1</f>
        <v>119</v>
      </c>
      <c r="B182" s="51" t="s">
        <v>146</v>
      </c>
      <c r="C182" s="297">
        <v>3</v>
      </c>
      <c r="D182" s="298">
        <v>3</v>
      </c>
      <c r="E182" s="297" t="s">
        <v>167</v>
      </c>
      <c r="F182" s="297" t="s">
        <v>152</v>
      </c>
      <c r="G182" s="297"/>
      <c r="H182" s="297"/>
      <c r="I182" s="297">
        <v>1</v>
      </c>
      <c r="J182" s="297">
        <v>0</v>
      </c>
      <c r="K182" s="51" t="s">
        <v>216</v>
      </c>
      <c r="L182" s="51"/>
      <c r="M182" s="26">
        <f t="shared" si="40"/>
        <v>0</v>
      </c>
      <c r="N182" s="26">
        <f t="shared" si="41"/>
        <v>1</v>
      </c>
      <c r="O182" s="45">
        <f t="shared" si="42"/>
        <v>3</v>
      </c>
    </row>
    <row r="183" spans="1:16" x14ac:dyDescent="0.2">
      <c r="A183" s="51">
        <f t="shared" ref="A183:A193" si="53">A182+1</f>
        <v>120</v>
      </c>
      <c r="B183" s="51" t="s">
        <v>135</v>
      </c>
      <c r="C183" s="297">
        <v>3</v>
      </c>
      <c r="D183" s="298">
        <v>5</v>
      </c>
      <c r="E183" s="297" t="s">
        <v>167</v>
      </c>
      <c r="F183" s="297" t="s">
        <v>161</v>
      </c>
      <c r="G183" s="297"/>
      <c r="H183" s="297"/>
      <c r="I183" s="297">
        <v>1</v>
      </c>
      <c r="J183" s="297">
        <v>0</v>
      </c>
      <c r="K183" s="51" t="s">
        <v>217</v>
      </c>
      <c r="L183" s="51"/>
      <c r="M183" s="26">
        <f t="shared" si="40"/>
        <v>0</v>
      </c>
      <c r="N183" s="26">
        <f t="shared" si="41"/>
        <v>1</v>
      </c>
      <c r="O183" s="45">
        <f t="shared" si="42"/>
        <v>3</v>
      </c>
    </row>
    <row r="184" spans="1:16" ht="25.5" x14ac:dyDescent="0.2">
      <c r="A184" s="51">
        <f t="shared" si="53"/>
        <v>121</v>
      </c>
      <c r="B184" s="51" t="s">
        <v>147</v>
      </c>
      <c r="C184" s="297">
        <v>3</v>
      </c>
      <c r="D184" s="298">
        <v>7</v>
      </c>
      <c r="E184" s="297" t="s">
        <v>167</v>
      </c>
      <c r="F184" s="297" t="s">
        <v>150</v>
      </c>
      <c r="G184" s="297"/>
      <c r="H184" s="297"/>
      <c r="I184" s="297">
        <v>1</v>
      </c>
      <c r="J184" s="297">
        <v>0</v>
      </c>
      <c r="K184" s="51" t="s">
        <v>218</v>
      </c>
      <c r="L184" s="51"/>
      <c r="M184" s="26">
        <f t="shared" si="40"/>
        <v>0</v>
      </c>
      <c r="N184" s="26">
        <f t="shared" si="41"/>
        <v>1</v>
      </c>
      <c r="O184" s="45">
        <f t="shared" si="42"/>
        <v>3</v>
      </c>
    </row>
    <row r="185" spans="1:16" ht="25.5" x14ac:dyDescent="0.2">
      <c r="A185" s="51">
        <f t="shared" si="53"/>
        <v>122</v>
      </c>
      <c r="B185" s="51" t="s">
        <v>107</v>
      </c>
      <c r="C185" s="297">
        <v>3</v>
      </c>
      <c r="D185" s="298">
        <v>9</v>
      </c>
      <c r="E185" s="297" t="s">
        <v>167</v>
      </c>
      <c r="F185" s="297" t="s">
        <v>159</v>
      </c>
      <c r="G185" s="297"/>
      <c r="H185" s="297"/>
      <c r="I185" s="297"/>
      <c r="J185" s="297">
        <v>0</v>
      </c>
      <c r="K185" s="51" t="s">
        <v>174</v>
      </c>
      <c r="L185" s="51"/>
      <c r="M185" s="26">
        <f t="shared" si="40"/>
        <v>0</v>
      </c>
      <c r="N185" s="26" t="str">
        <f t="shared" si="41"/>
        <v/>
      </c>
      <c r="O185" s="45"/>
    </row>
    <row r="186" spans="1:16" x14ac:dyDescent="0.2">
      <c r="A186" s="51">
        <f t="shared" si="53"/>
        <v>123</v>
      </c>
      <c r="B186" s="51" t="s">
        <v>136</v>
      </c>
      <c r="C186" s="299">
        <v>2</v>
      </c>
      <c r="D186" s="298">
        <v>1</v>
      </c>
      <c r="E186" s="297" t="s">
        <v>167</v>
      </c>
      <c r="F186" s="297" t="s">
        <v>157</v>
      </c>
      <c r="G186" s="297"/>
      <c r="H186" s="297">
        <v>102</v>
      </c>
      <c r="I186" s="297">
        <v>1</v>
      </c>
      <c r="J186" s="297">
        <v>0</v>
      </c>
      <c r="K186" s="51" t="s">
        <v>148</v>
      </c>
      <c r="L186" s="51"/>
      <c r="M186" s="26">
        <f t="shared" si="40"/>
        <v>0</v>
      </c>
      <c r="N186" s="26">
        <f t="shared" si="41"/>
        <v>1</v>
      </c>
      <c r="O186" s="45">
        <f t="shared" si="42"/>
        <v>2</v>
      </c>
    </row>
    <row r="187" spans="1:16" x14ac:dyDescent="0.2">
      <c r="A187" s="51">
        <f t="shared" si="53"/>
        <v>124</v>
      </c>
      <c r="B187" s="51" t="s">
        <v>137</v>
      </c>
      <c r="C187" s="299">
        <v>2</v>
      </c>
      <c r="D187" s="298">
        <v>1</v>
      </c>
      <c r="E187" s="297" t="s">
        <v>167</v>
      </c>
      <c r="F187" s="297" t="s">
        <v>157</v>
      </c>
      <c r="G187" s="297"/>
      <c r="H187" s="297">
        <v>102</v>
      </c>
      <c r="I187" s="297">
        <v>1</v>
      </c>
      <c r="J187" s="297">
        <v>0</v>
      </c>
      <c r="K187" s="51" t="s">
        <v>148</v>
      </c>
      <c r="L187" s="51"/>
      <c r="M187" s="26">
        <f t="shared" si="40"/>
        <v>0</v>
      </c>
      <c r="N187" s="26">
        <f t="shared" si="41"/>
        <v>1</v>
      </c>
      <c r="O187" s="45">
        <f t="shared" si="42"/>
        <v>2</v>
      </c>
    </row>
    <row r="188" spans="1:16" x14ac:dyDescent="0.2">
      <c r="A188" s="51">
        <f t="shared" si="53"/>
        <v>125</v>
      </c>
      <c r="B188" s="51" t="s">
        <v>139</v>
      </c>
      <c r="C188" s="299">
        <v>2</v>
      </c>
      <c r="D188" s="298">
        <v>2</v>
      </c>
      <c r="E188" s="297" t="s">
        <v>167</v>
      </c>
      <c r="F188" s="297" t="s">
        <v>157</v>
      </c>
      <c r="G188" s="297"/>
      <c r="H188" s="297">
        <v>202</v>
      </c>
      <c r="I188" s="297">
        <v>1</v>
      </c>
      <c r="J188" s="297">
        <v>0</v>
      </c>
      <c r="K188" s="51" t="s">
        <v>148</v>
      </c>
      <c r="L188" s="51"/>
      <c r="M188" s="26">
        <f t="shared" si="40"/>
        <v>0</v>
      </c>
      <c r="N188" s="26">
        <f t="shared" si="41"/>
        <v>1</v>
      </c>
      <c r="O188" s="45">
        <f t="shared" si="42"/>
        <v>2</v>
      </c>
    </row>
    <row r="189" spans="1:16" x14ac:dyDescent="0.2">
      <c r="A189" s="51">
        <f t="shared" si="53"/>
        <v>126</v>
      </c>
      <c r="B189" s="51" t="s">
        <v>140</v>
      </c>
      <c r="C189" s="299">
        <v>2</v>
      </c>
      <c r="D189" s="298">
        <v>2</v>
      </c>
      <c r="E189" s="297" t="s">
        <v>167</v>
      </c>
      <c r="F189" s="297" t="s">
        <v>157</v>
      </c>
      <c r="G189" s="297"/>
      <c r="H189" s="297">
        <v>202</v>
      </c>
      <c r="I189" s="297">
        <v>1</v>
      </c>
      <c r="J189" s="297">
        <v>0</v>
      </c>
      <c r="K189" s="51" t="s">
        <v>148</v>
      </c>
      <c r="L189" s="51"/>
      <c r="M189" s="26">
        <f t="shared" si="40"/>
        <v>0</v>
      </c>
      <c r="N189" s="26">
        <f t="shared" si="41"/>
        <v>1</v>
      </c>
      <c r="O189" s="45">
        <f t="shared" si="42"/>
        <v>2</v>
      </c>
    </row>
    <row r="190" spans="1:16" x14ac:dyDescent="0.2">
      <c r="A190" s="51">
        <f t="shared" si="53"/>
        <v>127</v>
      </c>
      <c r="B190" s="51" t="s">
        <v>141</v>
      </c>
      <c r="C190" s="299">
        <v>2</v>
      </c>
      <c r="D190" s="298">
        <v>3</v>
      </c>
      <c r="E190" s="297" t="s">
        <v>167</v>
      </c>
      <c r="F190" s="297" t="s">
        <v>157</v>
      </c>
      <c r="G190" s="297"/>
      <c r="H190" s="297">
        <v>301</v>
      </c>
      <c r="I190" s="297">
        <v>1</v>
      </c>
      <c r="J190" s="297">
        <v>0</v>
      </c>
      <c r="K190" s="51" t="s">
        <v>148</v>
      </c>
      <c r="L190" s="51"/>
      <c r="M190" s="26">
        <f t="shared" si="40"/>
        <v>0</v>
      </c>
      <c r="N190" s="26">
        <f t="shared" si="41"/>
        <v>1</v>
      </c>
      <c r="O190" s="45">
        <f t="shared" si="42"/>
        <v>2</v>
      </c>
    </row>
    <row r="191" spans="1:16" x14ac:dyDescent="0.2">
      <c r="A191" s="51">
        <f t="shared" si="53"/>
        <v>128</v>
      </c>
      <c r="B191" s="51" t="s">
        <v>142</v>
      </c>
      <c r="C191" s="299">
        <v>2</v>
      </c>
      <c r="D191" s="298">
        <v>3</v>
      </c>
      <c r="E191" s="297" t="s">
        <v>167</v>
      </c>
      <c r="F191" s="297" t="s">
        <v>157</v>
      </c>
      <c r="G191" s="297"/>
      <c r="H191" s="297">
        <v>301</v>
      </c>
      <c r="I191" s="297">
        <v>1</v>
      </c>
      <c r="J191" s="297">
        <v>0</v>
      </c>
      <c r="K191" s="51" t="s">
        <v>148</v>
      </c>
      <c r="L191" s="51"/>
      <c r="M191" s="26">
        <f t="shared" si="40"/>
        <v>0</v>
      </c>
      <c r="N191" s="26">
        <f t="shared" si="41"/>
        <v>1</v>
      </c>
      <c r="O191" s="45">
        <f t="shared" si="42"/>
        <v>2</v>
      </c>
    </row>
    <row r="192" spans="1:16" ht="12.75" customHeight="1" x14ac:dyDescent="0.2">
      <c r="A192" s="51">
        <f t="shared" si="53"/>
        <v>129</v>
      </c>
      <c r="B192" s="51" t="s">
        <v>143</v>
      </c>
      <c r="C192" s="299">
        <v>2</v>
      </c>
      <c r="D192" s="298">
        <v>4</v>
      </c>
      <c r="E192" s="297" t="s">
        <v>167</v>
      </c>
      <c r="F192" s="297" t="s">
        <v>157</v>
      </c>
      <c r="G192" s="297"/>
      <c r="H192" s="297">
        <v>401</v>
      </c>
      <c r="I192" s="297">
        <v>1</v>
      </c>
      <c r="J192" s="297">
        <v>0</v>
      </c>
      <c r="K192" s="51"/>
      <c r="L192" s="51"/>
      <c r="M192" s="26">
        <f t="shared" si="40"/>
        <v>0</v>
      </c>
      <c r="N192" s="26">
        <f t="shared" si="41"/>
        <v>1</v>
      </c>
      <c r="O192" s="45">
        <f t="shared" si="42"/>
        <v>2</v>
      </c>
    </row>
    <row r="193" spans="1:15" x14ac:dyDescent="0.2">
      <c r="A193" s="51">
        <f t="shared" si="53"/>
        <v>130</v>
      </c>
      <c r="B193" s="51" t="s">
        <v>144</v>
      </c>
      <c r="C193" s="299">
        <v>2</v>
      </c>
      <c r="D193" s="298">
        <v>4</v>
      </c>
      <c r="E193" s="297" t="s">
        <v>167</v>
      </c>
      <c r="F193" s="297" t="s">
        <v>157</v>
      </c>
      <c r="G193" s="297"/>
      <c r="H193" s="297">
        <v>401</v>
      </c>
      <c r="I193" s="297">
        <v>1</v>
      </c>
      <c r="J193" s="297">
        <v>0</v>
      </c>
      <c r="K193" s="51"/>
      <c r="L193" s="51"/>
      <c r="M193" s="26">
        <f t="shared" si="40"/>
        <v>0</v>
      </c>
      <c r="N193" s="26">
        <f t="shared" si="41"/>
        <v>1</v>
      </c>
      <c r="O193" s="45">
        <f t="shared" si="42"/>
        <v>2</v>
      </c>
    </row>
    <row r="194" spans="1:15" x14ac:dyDescent="0.2">
      <c r="M194" s="26"/>
      <c r="O194" s="45"/>
    </row>
    <row r="200" spans="1:15" x14ac:dyDescent="0.2">
      <c r="L200" s="6"/>
    </row>
    <row r="202" spans="1:15" x14ac:dyDescent="0.2">
      <c r="C202" s="34"/>
    </row>
    <row r="203" spans="1:15" x14ac:dyDescent="0.2">
      <c r="B203"/>
    </row>
    <row r="204" spans="1:15" x14ac:dyDescent="0.2">
      <c r="B204"/>
    </row>
  </sheetData>
  <autoFilter ref="A2:O178"/>
  <pageMargins left="0.75" right="0.75" top="0.69" bottom="0.62" header="0.44" footer="0.4"/>
  <pageSetup paperSize="9" scale="80" fitToHeight="0" orientation="landscape" horizontalDpi="300" verticalDpi="300" r:id="rId1"/>
  <headerFooter alignWithMargins="0">
    <oddHeader>&amp;CΒ. Αναλυτικό Πρόγραμμα Σπουδών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zoomScaleNormal="100" workbookViewId="0">
      <selection activeCell="D28" sqref="D28"/>
    </sheetView>
  </sheetViews>
  <sheetFormatPr defaultColWidth="8.7109375" defaultRowHeight="12.75" x14ac:dyDescent="0.2"/>
  <cols>
    <col min="1" max="1" width="4" customWidth="1"/>
    <col min="2" max="2" width="50" style="1" customWidth="1"/>
    <col min="3" max="3" width="6.28515625" style="31" customWidth="1"/>
    <col min="4" max="4" width="5" style="31" customWidth="1"/>
    <col min="5" max="5" width="4.85546875" style="31" customWidth="1"/>
    <col min="9" max="9" width="0" hidden="1" customWidth="1"/>
  </cols>
  <sheetData>
    <row r="1" spans="1:6" ht="13.5" thickBot="1" x14ac:dyDescent="0.25">
      <c r="A1" s="46" t="s">
        <v>219</v>
      </c>
      <c r="B1"/>
    </row>
    <row r="2" spans="1:6" s="1" customFormat="1" ht="80.099999999999994" customHeight="1" x14ac:dyDescent="0.2">
      <c r="A2" s="302" t="s">
        <v>1</v>
      </c>
      <c r="B2" s="303" t="s">
        <v>2</v>
      </c>
      <c r="C2" s="304" t="s">
        <v>3</v>
      </c>
      <c r="D2" s="304" t="s">
        <v>0</v>
      </c>
      <c r="E2" s="304" t="s">
        <v>5</v>
      </c>
      <c r="F2" s="25"/>
    </row>
    <row r="3" spans="1:6" s="44" customFormat="1" ht="15" customHeight="1" x14ac:dyDescent="0.2">
      <c r="A3" s="159">
        <v>6</v>
      </c>
      <c r="B3" s="306" t="s">
        <v>221</v>
      </c>
      <c r="C3" s="307">
        <v>3</v>
      </c>
      <c r="D3" s="307" t="s">
        <v>153</v>
      </c>
      <c r="E3" s="308">
        <v>101</v>
      </c>
      <c r="F3" s="43"/>
    </row>
    <row r="4" spans="1:6" s="44" customFormat="1" ht="15" customHeight="1" x14ac:dyDescent="0.2">
      <c r="A4" s="165">
        <v>7</v>
      </c>
      <c r="B4" s="309" t="s">
        <v>61</v>
      </c>
      <c r="C4" s="310">
        <v>3</v>
      </c>
      <c r="D4" s="310" t="s">
        <v>154</v>
      </c>
      <c r="E4" s="311">
        <v>101</v>
      </c>
      <c r="F4" s="43"/>
    </row>
    <row r="5" spans="1:6" ht="15" customHeight="1" x14ac:dyDescent="0.2">
      <c r="A5" s="165">
        <v>8</v>
      </c>
      <c r="B5" s="309" t="s">
        <v>63</v>
      </c>
      <c r="C5" s="310">
        <v>3</v>
      </c>
      <c r="D5" s="310" t="s">
        <v>161</v>
      </c>
      <c r="E5" s="311">
        <v>101</v>
      </c>
      <c r="F5" s="25"/>
    </row>
    <row r="6" spans="1:6" ht="15" customHeight="1" x14ac:dyDescent="0.2">
      <c r="A6" s="165">
        <v>9</v>
      </c>
      <c r="B6" s="309" t="s">
        <v>215</v>
      </c>
      <c r="C6" s="310">
        <v>3</v>
      </c>
      <c r="D6" s="310" t="s">
        <v>150</v>
      </c>
      <c r="E6" s="311">
        <v>101</v>
      </c>
      <c r="F6" s="25"/>
    </row>
    <row r="7" spans="1:6" ht="15" customHeight="1" x14ac:dyDescent="0.2">
      <c r="A7" s="170">
        <v>36</v>
      </c>
      <c r="B7" s="312" t="s">
        <v>226</v>
      </c>
      <c r="C7" s="313">
        <v>3</v>
      </c>
      <c r="D7" s="313" t="s">
        <v>159</v>
      </c>
      <c r="E7" s="314">
        <v>101</v>
      </c>
      <c r="F7" s="25"/>
    </row>
    <row r="8" spans="1:6" ht="15" customHeight="1" x14ac:dyDescent="0.2">
      <c r="A8" s="315">
        <v>15</v>
      </c>
      <c r="B8" s="317" t="s">
        <v>224</v>
      </c>
      <c r="C8" s="307">
        <v>3</v>
      </c>
      <c r="D8" s="307" t="s">
        <v>159</v>
      </c>
      <c r="E8" s="308">
        <v>201</v>
      </c>
      <c r="F8" s="25"/>
    </row>
    <row r="9" spans="1:6" ht="15" customHeight="1" x14ac:dyDescent="0.2">
      <c r="A9" s="315">
        <v>16</v>
      </c>
      <c r="B9" s="318" t="s">
        <v>66</v>
      </c>
      <c r="C9" s="310">
        <v>3</v>
      </c>
      <c r="D9" s="310" t="s">
        <v>159</v>
      </c>
      <c r="E9" s="311">
        <v>201</v>
      </c>
      <c r="F9" s="25"/>
    </row>
    <row r="10" spans="1:6" ht="15" customHeight="1" x14ac:dyDescent="0.2">
      <c r="A10" s="316">
        <v>17</v>
      </c>
      <c r="B10" s="319" t="s">
        <v>225</v>
      </c>
      <c r="C10" s="320">
        <v>3</v>
      </c>
      <c r="D10" s="320" t="s">
        <v>160</v>
      </c>
      <c r="E10" s="321">
        <v>201</v>
      </c>
      <c r="F10" s="25"/>
    </row>
    <row r="11" spans="1:6" ht="15" customHeight="1" x14ac:dyDescent="0.2">
      <c r="A11" s="315">
        <v>29</v>
      </c>
      <c r="B11" s="318" t="s">
        <v>73</v>
      </c>
      <c r="C11" s="310">
        <v>3</v>
      </c>
      <c r="D11" s="310" t="s">
        <v>159</v>
      </c>
      <c r="E11" s="311">
        <v>201</v>
      </c>
      <c r="F11" s="25"/>
    </row>
    <row r="12" spans="1:6" ht="15" customHeight="1" x14ac:dyDescent="0.2">
      <c r="A12" s="315">
        <v>30</v>
      </c>
      <c r="B12" s="322" t="s">
        <v>130</v>
      </c>
      <c r="C12" s="313">
        <v>3</v>
      </c>
      <c r="D12" s="313" t="s">
        <v>159</v>
      </c>
      <c r="E12" s="314">
        <v>201</v>
      </c>
      <c r="F12" s="25"/>
    </row>
    <row r="13" spans="1:6" ht="15" customHeight="1" x14ac:dyDescent="0.2">
      <c r="A13" s="315">
        <v>48</v>
      </c>
      <c r="B13" s="306" t="s">
        <v>18</v>
      </c>
      <c r="C13" s="307">
        <v>4</v>
      </c>
      <c r="D13" s="307" t="s">
        <v>153</v>
      </c>
      <c r="E13" s="308">
        <v>701</v>
      </c>
      <c r="F13" s="25"/>
    </row>
    <row r="14" spans="1:6" ht="15" customHeight="1" x14ac:dyDescent="0.2">
      <c r="A14" s="315">
        <v>51</v>
      </c>
      <c r="B14" s="312" t="s">
        <v>81</v>
      </c>
      <c r="C14" s="313">
        <v>4</v>
      </c>
      <c r="D14" s="313" t="s">
        <v>152</v>
      </c>
      <c r="E14" s="314">
        <v>701</v>
      </c>
      <c r="F14" s="25"/>
    </row>
    <row r="15" spans="1:6" ht="15" customHeight="1" x14ac:dyDescent="0.2">
      <c r="A15" s="315">
        <v>59</v>
      </c>
      <c r="B15" s="306" t="s">
        <v>88</v>
      </c>
      <c r="C15" s="307">
        <v>3</v>
      </c>
      <c r="D15" s="307" t="s">
        <v>161</v>
      </c>
      <c r="E15" s="308">
        <v>801</v>
      </c>
      <c r="F15" s="25"/>
    </row>
    <row r="16" spans="1:6" ht="15" customHeight="1" x14ac:dyDescent="0.2">
      <c r="A16" s="315">
        <v>60</v>
      </c>
      <c r="B16" s="309" t="s">
        <v>23</v>
      </c>
      <c r="C16" s="310">
        <v>3</v>
      </c>
      <c r="D16" s="310" t="s">
        <v>159</v>
      </c>
      <c r="E16" s="311">
        <v>801</v>
      </c>
      <c r="F16" s="25"/>
    </row>
    <row r="17" spans="1:6" ht="15" customHeight="1" x14ac:dyDescent="0.2">
      <c r="A17" s="315">
        <v>61</v>
      </c>
      <c r="B17" s="309" t="s">
        <v>231</v>
      </c>
      <c r="C17" s="310">
        <v>3</v>
      </c>
      <c r="D17" s="310" t="s">
        <v>153</v>
      </c>
      <c r="E17" s="311">
        <v>801</v>
      </c>
      <c r="F17" s="25"/>
    </row>
    <row r="18" spans="1:6" ht="15" customHeight="1" x14ac:dyDescent="0.2">
      <c r="A18" s="315">
        <v>62</v>
      </c>
      <c r="B18" s="309" t="s">
        <v>232</v>
      </c>
      <c r="C18" s="310">
        <v>3</v>
      </c>
      <c r="D18" s="310" t="s">
        <v>161</v>
      </c>
      <c r="E18" s="311">
        <v>801</v>
      </c>
      <c r="F18" s="25"/>
    </row>
    <row r="19" spans="1:6" ht="15" customHeight="1" x14ac:dyDescent="0.2">
      <c r="A19" s="315">
        <v>63</v>
      </c>
      <c r="B19" s="309" t="s">
        <v>87</v>
      </c>
      <c r="C19" s="310">
        <v>3</v>
      </c>
      <c r="D19" s="310" t="s">
        <v>153</v>
      </c>
      <c r="E19" s="311">
        <v>801</v>
      </c>
      <c r="F19" s="25"/>
    </row>
    <row r="20" spans="1:6" ht="15" customHeight="1" x14ac:dyDescent="0.2">
      <c r="A20" s="315">
        <v>64</v>
      </c>
      <c r="B20" s="309" t="s">
        <v>233</v>
      </c>
      <c r="C20" s="310">
        <v>3</v>
      </c>
      <c r="D20" s="310" t="s">
        <v>152</v>
      </c>
      <c r="E20" s="311">
        <v>801</v>
      </c>
      <c r="F20" s="25"/>
    </row>
    <row r="21" spans="1:6" ht="15" customHeight="1" x14ac:dyDescent="0.2">
      <c r="A21" s="315">
        <v>65</v>
      </c>
      <c r="B21" s="312" t="s">
        <v>89</v>
      </c>
      <c r="C21" s="313">
        <v>3</v>
      </c>
      <c r="D21" s="313" t="s">
        <v>154</v>
      </c>
      <c r="E21" s="314">
        <v>801</v>
      </c>
      <c r="F21" s="25"/>
    </row>
    <row r="22" spans="1:6" ht="15" customHeight="1" x14ac:dyDescent="0.2">
      <c r="A22" s="315">
        <v>66</v>
      </c>
      <c r="B22" s="323" t="s">
        <v>19</v>
      </c>
      <c r="C22" s="307">
        <v>3</v>
      </c>
      <c r="D22" s="307" t="s">
        <v>153</v>
      </c>
      <c r="E22" s="308">
        <v>802</v>
      </c>
      <c r="F22" s="25"/>
    </row>
    <row r="23" spans="1:6" ht="15" customHeight="1" x14ac:dyDescent="0.2">
      <c r="A23" s="315">
        <v>67</v>
      </c>
      <c r="B23" s="324" t="s">
        <v>25</v>
      </c>
      <c r="C23" s="310">
        <v>4</v>
      </c>
      <c r="D23" s="310" t="s">
        <v>153</v>
      </c>
      <c r="E23" s="325">
        <v>802</v>
      </c>
      <c r="F23" s="25"/>
    </row>
    <row r="24" spans="1:6" ht="15" customHeight="1" x14ac:dyDescent="0.2">
      <c r="A24" s="315">
        <v>68</v>
      </c>
      <c r="B24" s="324" t="s">
        <v>28</v>
      </c>
      <c r="C24" s="310">
        <v>4</v>
      </c>
      <c r="D24" s="310" t="s">
        <v>153</v>
      </c>
      <c r="E24" s="325">
        <v>802</v>
      </c>
      <c r="F24" s="25"/>
    </row>
    <row r="25" spans="1:6" ht="15" customHeight="1" x14ac:dyDescent="0.2">
      <c r="A25" s="315">
        <v>69</v>
      </c>
      <c r="B25" s="324" t="s">
        <v>24</v>
      </c>
      <c r="C25" s="310">
        <v>4</v>
      </c>
      <c r="D25" s="310" t="s">
        <v>153</v>
      </c>
      <c r="E25" s="325">
        <v>802</v>
      </c>
      <c r="F25" s="25"/>
    </row>
    <row r="26" spans="1:6" ht="15" customHeight="1" x14ac:dyDescent="0.2">
      <c r="A26" s="315">
        <v>70</v>
      </c>
      <c r="B26" s="324" t="s">
        <v>90</v>
      </c>
      <c r="C26" s="310">
        <v>3</v>
      </c>
      <c r="D26" s="310" t="s">
        <v>153</v>
      </c>
      <c r="E26" s="325">
        <v>802</v>
      </c>
      <c r="F26" s="25"/>
    </row>
    <row r="27" spans="1:6" ht="15" customHeight="1" x14ac:dyDescent="0.2">
      <c r="A27" s="315">
        <v>71</v>
      </c>
      <c r="B27" s="324" t="s">
        <v>27</v>
      </c>
      <c r="C27" s="310">
        <v>3</v>
      </c>
      <c r="D27" s="310" t="s">
        <v>153</v>
      </c>
      <c r="E27" s="325">
        <v>802</v>
      </c>
      <c r="F27" s="25"/>
    </row>
    <row r="28" spans="1:6" ht="15" customHeight="1" x14ac:dyDescent="0.2">
      <c r="A28" s="315">
        <v>72</v>
      </c>
      <c r="B28" s="326" t="s">
        <v>239</v>
      </c>
      <c r="C28" s="313">
        <v>3</v>
      </c>
      <c r="D28" s="313" t="s">
        <v>161</v>
      </c>
      <c r="E28" s="327">
        <v>802</v>
      </c>
      <c r="F28" s="25"/>
    </row>
    <row r="29" spans="1:6" ht="15" customHeight="1" x14ac:dyDescent="0.2">
      <c r="A29" s="315">
        <v>79</v>
      </c>
      <c r="B29" s="306" t="s">
        <v>93</v>
      </c>
      <c r="C29" s="307">
        <v>3</v>
      </c>
      <c r="D29" s="307" t="s">
        <v>155</v>
      </c>
      <c r="E29" s="308">
        <v>805</v>
      </c>
      <c r="F29" s="25"/>
    </row>
    <row r="30" spans="1:6" ht="15" customHeight="1" x14ac:dyDescent="0.2">
      <c r="A30" s="315">
        <v>73</v>
      </c>
      <c r="B30" s="309" t="s">
        <v>238</v>
      </c>
      <c r="C30" s="310">
        <v>3</v>
      </c>
      <c r="D30" s="310" t="s">
        <v>161</v>
      </c>
      <c r="E30" s="311">
        <v>805</v>
      </c>
      <c r="F30" s="25"/>
    </row>
    <row r="31" spans="1:6" ht="15" customHeight="1" x14ac:dyDescent="0.2">
      <c r="A31" s="315">
        <v>58</v>
      </c>
      <c r="B31" s="312" t="s">
        <v>85</v>
      </c>
      <c r="C31" s="313">
        <v>4</v>
      </c>
      <c r="D31" s="313" t="s">
        <v>153</v>
      </c>
      <c r="E31" s="314">
        <v>805</v>
      </c>
      <c r="F31" s="25"/>
    </row>
    <row r="32" spans="1:6" ht="15" customHeight="1" x14ac:dyDescent="0.2">
      <c r="A32" s="315">
        <v>57</v>
      </c>
      <c r="B32" s="306" t="s">
        <v>26</v>
      </c>
      <c r="C32" s="307">
        <v>4</v>
      </c>
      <c r="D32" s="307" t="s">
        <v>153</v>
      </c>
      <c r="E32" s="308">
        <v>806</v>
      </c>
      <c r="F32" s="25"/>
    </row>
    <row r="33" spans="1:6" x14ac:dyDescent="0.2">
      <c r="A33" s="315">
        <v>74</v>
      </c>
      <c r="B33" s="312" t="s">
        <v>20</v>
      </c>
      <c r="C33" s="313">
        <v>4</v>
      </c>
      <c r="D33" s="313" t="s">
        <v>161</v>
      </c>
      <c r="E33" s="314">
        <v>806</v>
      </c>
      <c r="F33" s="25"/>
    </row>
    <row r="34" spans="1:6" x14ac:dyDescent="0.2">
      <c r="A34" s="315">
        <v>75</v>
      </c>
      <c r="B34" s="328" t="s">
        <v>234</v>
      </c>
      <c r="C34" s="329">
        <v>4</v>
      </c>
      <c r="D34" s="307" t="s">
        <v>161</v>
      </c>
      <c r="E34" s="308">
        <v>823</v>
      </c>
      <c r="F34" s="25"/>
    </row>
    <row r="35" spans="1:6" x14ac:dyDescent="0.2">
      <c r="A35" s="315">
        <v>76</v>
      </c>
      <c r="B35" s="330" t="s">
        <v>91</v>
      </c>
      <c r="C35" s="313">
        <v>4</v>
      </c>
      <c r="D35" s="313" t="s">
        <v>161</v>
      </c>
      <c r="E35" s="314">
        <v>823</v>
      </c>
      <c r="F35" s="25"/>
    </row>
    <row r="36" spans="1:6" x14ac:dyDescent="0.2">
      <c r="A36" s="315">
        <v>77</v>
      </c>
      <c r="B36" s="323" t="s">
        <v>30</v>
      </c>
      <c r="C36" s="329">
        <v>3</v>
      </c>
      <c r="D36" s="307" t="s">
        <v>161</v>
      </c>
      <c r="E36" s="308">
        <v>824</v>
      </c>
      <c r="F36" s="25"/>
    </row>
    <row r="37" spans="1:6" x14ac:dyDescent="0.2">
      <c r="A37" s="315">
        <v>78</v>
      </c>
      <c r="B37" s="322" t="s">
        <v>29</v>
      </c>
      <c r="C37" s="331">
        <v>3</v>
      </c>
      <c r="D37" s="313" t="s">
        <v>161</v>
      </c>
      <c r="E37" s="314">
        <v>824</v>
      </c>
      <c r="F37" s="25"/>
    </row>
    <row r="38" spans="1:6" s="301" customFormat="1" x14ac:dyDescent="0.2">
      <c r="A38" s="315">
        <v>90</v>
      </c>
      <c r="B38" s="317" t="s">
        <v>101</v>
      </c>
      <c r="C38" s="332">
        <v>3</v>
      </c>
      <c r="D38" s="307" t="s">
        <v>152</v>
      </c>
      <c r="E38" s="308">
        <v>901</v>
      </c>
      <c r="F38" s="300"/>
    </row>
    <row r="39" spans="1:6" s="301" customFormat="1" x14ac:dyDescent="0.2">
      <c r="A39" s="315">
        <v>91</v>
      </c>
      <c r="B39" s="333" t="s">
        <v>102</v>
      </c>
      <c r="C39" s="334">
        <v>3</v>
      </c>
      <c r="D39" s="310" t="s">
        <v>153</v>
      </c>
      <c r="E39" s="311">
        <v>901</v>
      </c>
      <c r="F39" s="300"/>
    </row>
    <row r="40" spans="1:6" s="301" customFormat="1" ht="23.25" customHeight="1" x14ac:dyDescent="0.2">
      <c r="A40" s="315">
        <v>92</v>
      </c>
      <c r="B40" s="333" t="s">
        <v>105</v>
      </c>
      <c r="C40" s="334">
        <v>3</v>
      </c>
      <c r="D40" s="310" t="s">
        <v>153</v>
      </c>
      <c r="E40" s="311">
        <v>901</v>
      </c>
      <c r="F40" s="300"/>
    </row>
    <row r="41" spans="1:6" s="301" customFormat="1" x14ac:dyDescent="0.2">
      <c r="A41" s="315">
        <v>93</v>
      </c>
      <c r="B41" s="335" t="s">
        <v>103</v>
      </c>
      <c r="C41" s="334">
        <v>3</v>
      </c>
      <c r="D41" s="310" t="s">
        <v>153</v>
      </c>
      <c r="E41" s="311">
        <v>901</v>
      </c>
      <c r="F41" s="300"/>
    </row>
    <row r="42" spans="1:6" s="301" customFormat="1" x14ac:dyDescent="0.2">
      <c r="A42" s="315">
        <v>94</v>
      </c>
      <c r="B42" s="336" t="s">
        <v>104</v>
      </c>
      <c r="C42" s="334">
        <v>3</v>
      </c>
      <c r="D42" s="310" t="s">
        <v>153</v>
      </c>
      <c r="E42" s="311">
        <v>901</v>
      </c>
      <c r="F42" s="300"/>
    </row>
    <row r="43" spans="1:6" s="301" customFormat="1" x14ac:dyDescent="0.2">
      <c r="A43" s="315">
        <v>95</v>
      </c>
      <c r="B43" s="337" t="s">
        <v>124</v>
      </c>
      <c r="C43" s="338">
        <v>3</v>
      </c>
      <c r="D43" s="313" t="s">
        <v>161</v>
      </c>
      <c r="E43" s="314">
        <v>901</v>
      </c>
      <c r="F43" s="300"/>
    </row>
    <row r="44" spans="1:6" s="301" customFormat="1" x14ac:dyDescent="0.2">
      <c r="A44" s="315">
        <v>96</v>
      </c>
      <c r="B44" s="339" t="s">
        <v>122</v>
      </c>
      <c r="C44" s="332">
        <v>4</v>
      </c>
      <c r="D44" s="307" t="s">
        <v>152</v>
      </c>
      <c r="E44" s="308">
        <v>902</v>
      </c>
      <c r="F44" s="300"/>
    </row>
    <row r="45" spans="1:6" s="301" customFormat="1" x14ac:dyDescent="0.2">
      <c r="A45" s="315">
        <v>97</v>
      </c>
      <c r="B45" s="333" t="s">
        <v>108</v>
      </c>
      <c r="C45" s="334">
        <v>3</v>
      </c>
      <c r="D45" s="310" t="s">
        <v>153</v>
      </c>
      <c r="E45" s="311">
        <v>902</v>
      </c>
      <c r="F45" s="300"/>
    </row>
    <row r="46" spans="1:6" s="301" customFormat="1" x14ac:dyDescent="0.2">
      <c r="A46" s="315">
        <v>98</v>
      </c>
      <c r="B46" s="333" t="s">
        <v>109</v>
      </c>
      <c r="C46" s="334">
        <v>3</v>
      </c>
      <c r="D46" s="310" t="s">
        <v>153</v>
      </c>
      <c r="E46" s="311">
        <v>902</v>
      </c>
      <c r="F46" s="300"/>
    </row>
    <row r="47" spans="1:6" s="301" customFormat="1" x14ac:dyDescent="0.2">
      <c r="A47" s="315">
        <v>99</v>
      </c>
      <c r="B47" s="333" t="s">
        <v>115</v>
      </c>
      <c r="C47" s="334">
        <v>3</v>
      </c>
      <c r="D47" s="310" t="s">
        <v>161</v>
      </c>
      <c r="E47" s="311">
        <v>902</v>
      </c>
      <c r="F47" s="300"/>
    </row>
    <row r="48" spans="1:6" s="301" customFormat="1" x14ac:dyDescent="0.2">
      <c r="A48" s="316">
        <v>87</v>
      </c>
      <c r="B48" s="341" t="s">
        <v>98</v>
      </c>
      <c r="C48" s="342">
        <v>4</v>
      </c>
      <c r="D48" s="307" t="s">
        <v>153</v>
      </c>
      <c r="E48" s="308">
        <v>906</v>
      </c>
      <c r="F48" s="300"/>
    </row>
    <row r="49" spans="1:6" s="301" customFormat="1" x14ac:dyDescent="0.2">
      <c r="A49" s="315">
        <v>111</v>
      </c>
      <c r="B49" s="336" t="s">
        <v>118</v>
      </c>
      <c r="C49" s="334">
        <v>4</v>
      </c>
      <c r="D49" s="310" t="s">
        <v>155</v>
      </c>
      <c r="E49" s="311">
        <v>906</v>
      </c>
      <c r="F49" s="300"/>
    </row>
    <row r="50" spans="1:6" s="301" customFormat="1" x14ac:dyDescent="0.2">
      <c r="A50" s="315">
        <v>112</v>
      </c>
      <c r="B50" s="336" t="s">
        <v>119</v>
      </c>
      <c r="C50" s="334">
        <v>4</v>
      </c>
      <c r="D50" s="310" t="s">
        <v>155</v>
      </c>
      <c r="E50" s="311">
        <v>906</v>
      </c>
      <c r="F50" s="300"/>
    </row>
    <row r="51" spans="1:6" s="301" customFormat="1" x14ac:dyDescent="0.2">
      <c r="A51" s="315">
        <v>113</v>
      </c>
      <c r="B51" s="336" t="s">
        <v>120</v>
      </c>
      <c r="C51" s="334">
        <v>4</v>
      </c>
      <c r="D51" s="310" t="s">
        <v>155</v>
      </c>
      <c r="E51" s="311">
        <v>906</v>
      </c>
      <c r="F51" s="300"/>
    </row>
    <row r="52" spans="1:6" s="301" customFormat="1" x14ac:dyDescent="0.2">
      <c r="A52" s="340">
        <v>117</v>
      </c>
      <c r="B52" s="343" t="s">
        <v>123</v>
      </c>
      <c r="C52" s="344">
        <v>4</v>
      </c>
      <c r="D52" s="345" t="s">
        <v>152</v>
      </c>
      <c r="E52" s="346">
        <v>906</v>
      </c>
      <c r="F52" s="300"/>
    </row>
    <row r="53" spans="1:6" ht="25.5" x14ac:dyDescent="0.2">
      <c r="A53" s="315">
        <v>101</v>
      </c>
      <c r="B53" s="347" t="s">
        <v>236</v>
      </c>
      <c r="C53" s="348">
        <v>4</v>
      </c>
      <c r="D53" s="307" t="s">
        <v>161</v>
      </c>
      <c r="E53" s="308">
        <v>923</v>
      </c>
      <c r="F53" s="25"/>
    </row>
    <row r="54" spans="1:6" x14ac:dyDescent="0.2">
      <c r="A54" s="315">
        <v>102</v>
      </c>
      <c r="B54" s="349" t="s">
        <v>110</v>
      </c>
      <c r="C54" s="350">
        <v>3</v>
      </c>
      <c r="D54" s="313" t="s">
        <v>161</v>
      </c>
      <c r="E54" s="314">
        <v>923</v>
      </c>
      <c r="F54" s="25"/>
    </row>
    <row r="55" spans="1:6" x14ac:dyDescent="0.2">
      <c r="A55" s="315">
        <v>103</v>
      </c>
      <c r="B55" s="347" t="s">
        <v>111</v>
      </c>
      <c r="C55" s="348">
        <v>3</v>
      </c>
      <c r="D55" s="307" t="s">
        <v>161</v>
      </c>
      <c r="E55" s="308">
        <v>924</v>
      </c>
      <c r="F55" s="25"/>
    </row>
    <row r="56" spans="1:6" x14ac:dyDescent="0.2">
      <c r="A56" s="315">
        <v>104</v>
      </c>
      <c r="B56" s="349" t="s">
        <v>112</v>
      </c>
      <c r="C56" s="350">
        <v>3</v>
      </c>
      <c r="D56" s="313" t="s">
        <v>161</v>
      </c>
      <c r="E56" s="314">
        <v>924</v>
      </c>
      <c r="F56" s="25"/>
    </row>
    <row r="57" spans="1:6" x14ac:dyDescent="0.2">
      <c r="A57" s="315">
        <v>105</v>
      </c>
      <c r="B57" s="347" t="s">
        <v>113</v>
      </c>
      <c r="C57" s="348">
        <v>4</v>
      </c>
      <c r="D57" s="307" t="s">
        <v>161</v>
      </c>
      <c r="E57" s="308">
        <v>925</v>
      </c>
      <c r="F57" s="25"/>
    </row>
    <row r="58" spans="1:6" x14ac:dyDescent="0.2">
      <c r="A58" s="315">
        <v>106</v>
      </c>
      <c r="B58" s="349" t="s">
        <v>114</v>
      </c>
      <c r="C58" s="350">
        <v>4</v>
      </c>
      <c r="D58" s="313" t="s">
        <v>161</v>
      </c>
      <c r="E58" s="314">
        <v>925</v>
      </c>
      <c r="F58" s="25"/>
    </row>
  </sheetData>
  <autoFilter ref="A2:E58">
    <sortState ref="A3:L56">
      <sortCondition ref="E2:E56"/>
    </sortState>
  </autoFilter>
  <pageMargins left="0.74803149606299213" right="0.74803149606299213" top="0.70866141732283472" bottom="0.62992125984251968" header="0.43307086614173229" footer="0.39370078740157483"/>
  <pageSetup paperSize="9" fitToHeight="0" orientation="portrait" horizontalDpi="300" verticalDpi="300" r:id="rId1"/>
  <headerFooter alignWithMargins="0">
    <oddHeader>&amp;CΟμάδες μαθημάτων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I37" sqref="I37"/>
    </sheetView>
  </sheetViews>
  <sheetFormatPr defaultRowHeight="12.75" x14ac:dyDescent="0.2"/>
  <cols>
    <col min="1" max="1" width="44" customWidth="1"/>
    <col min="2" max="2" width="9" customWidth="1"/>
    <col min="3" max="4" width="9" hidden="1" customWidth="1"/>
    <col min="5" max="6" width="10.28515625" customWidth="1"/>
  </cols>
  <sheetData>
    <row r="1" spans="1:6" x14ac:dyDescent="0.2">
      <c r="A1" s="46" t="s">
        <v>241</v>
      </c>
    </row>
    <row r="2" spans="1:6" ht="46.5" customHeight="1" x14ac:dyDescent="0.2">
      <c r="A2" s="88"/>
      <c r="B2" s="88"/>
      <c r="C2" s="88"/>
      <c r="D2" s="88"/>
      <c r="E2" s="357" t="s">
        <v>201</v>
      </c>
      <c r="F2" s="357"/>
    </row>
    <row r="3" spans="1:6" x14ac:dyDescent="0.2">
      <c r="A3" s="53"/>
      <c r="B3" s="53"/>
      <c r="C3" s="53"/>
      <c r="D3" s="53"/>
      <c r="E3" s="53" t="s">
        <v>199</v>
      </c>
      <c r="F3" s="53" t="s">
        <v>200</v>
      </c>
    </row>
    <row r="4" spans="1:6" hidden="1" x14ac:dyDescent="0.2">
      <c r="B4" t="str">
        <f>Αναλυτικό!F2</f>
        <v>ΤΟΜΕΑΣ</v>
      </c>
      <c r="C4" t="str">
        <f>Αναλυτικό!J2</f>
        <v>ΑΙΘΟΥΣΕΣ</v>
      </c>
      <c r="D4" t="s">
        <v>166</v>
      </c>
      <c r="E4" t="str">
        <f>Αναλυτικό!J2</f>
        <v>ΑΙΘΟΥΣΕΣ</v>
      </c>
      <c r="F4" t="str">
        <f>E4</f>
        <v>ΑΙΘΟΥΣΕΣ</v>
      </c>
    </row>
    <row r="5" spans="1:6" x14ac:dyDescent="0.2">
      <c r="A5" t="str">
        <f>VLOOKUP(B5,Συντομογραφίες!$A$11:$B$22,2)</f>
        <v>Δομοστατικής</v>
      </c>
      <c r="B5" t="s">
        <v>153</v>
      </c>
      <c r="C5" t="s">
        <v>198</v>
      </c>
      <c r="D5" t="s">
        <v>167</v>
      </c>
      <c r="E5">
        <f>DCOUNT(lessons,E4,B4:C5)</f>
        <v>36</v>
      </c>
      <c r="F5">
        <f>DCOUNT(lessons,F4,B4:D5)</f>
        <v>11</v>
      </c>
    </row>
    <row r="6" spans="1:6" hidden="1" x14ac:dyDescent="0.2">
      <c r="B6" t="str">
        <f>B4</f>
        <v>ΤΟΜΕΑΣ</v>
      </c>
      <c r="C6" t="str">
        <f t="shared" ref="C6" si="0">C4</f>
        <v>ΑΙΘΟΥΣΕΣ</v>
      </c>
      <c r="D6" t="s">
        <v>166</v>
      </c>
      <c r="E6" t="str">
        <f>E4</f>
        <v>ΑΙΘΟΥΣΕΣ</v>
      </c>
      <c r="F6" t="str">
        <f>E6</f>
        <v>ΑΙΘΟΥΣΕΣ</v>
      </c>
    </row>
    <row r="7" spans="1:6" x14ac:dyDescent="0.2">
      <c r="A7" t="str">
        <f>VLOOKUP(B7,Συντομογραφίες!$A$11:$B$22,2)</f>
        <v>Υδατικών Πόρων &amp; Περιβάλλοντος</v>
      </c>
      <c r="B7" t="s">
        <v>161</v>
      </c>
      <c r="C7" t="s">
        <v>198</v>
      </c>
      <c r="D7" t="s">
        <v>167</v>
      </c>
      <c r="E7">
        <f>DCOUNT(lessons,E6,B6:C7)</f>
        <v>26</v>
      </c>
      <c r="F7">
        <f>DCOUNT(lessons,F6,B6:D7)</f>
        <v>7</v>
      </c>
    </row>
    <row r="8" spans="1:6" hidden="1" x14ac:dyDescent="0.2">
      <c r="B8" t="str">
        <f>B6</f>
        <v>ΤΟΜΕΑΣ</v>
      </c>
      <c r="C8" t="str">
        <f t="shared" ref="C8" si="1">C6</f>
        <v>ΑΙΘΟΥΣΕΣ</v>
      </c>
      <c r="D8" t="s">
        <v>166</v>
      </c>
      <c r="E8" t="str">
        <f>E6</f>
        <v>ΑΙΘΟΥΣΕΣ</v>
      </c>
      <c r="F8" t="str">
        <f>E8</f>
        <v>ΑΙΘΟΥΣΕΣ</v>
      </c>
    </row>
    <row r="9" spans="1:6" x14ac:dyDescent="0.2">
      <c r="A9" t="str">
        <f>VLOOKUP(B9,Συντομογραφίες!$A$11:$B$22,2)</f>
        <v>Μεταφορών και Συγκοινωνιακής Υποδομής</v>
      </c>
      <c r="B9" t="s">
        <v>155</v>
      </c>
      <c r="C9" t="s">
        <v>198</v>
      </c>
      <c r="D9" t="s">
        <v>167</v>
      </c>
      <c r="E9">
        <f>DCOUNT(lessons,E8,B8:C9)</f>
        <v>17</v>
      </c>
      <c r="F9">
        <f>DCOUNT(lessons,F8,B8:D9)</f>
        <v>3</v>
      </c>
    </row>
    <row r="10" spans="1:6" hidden="1" x14ac:dyDescent="0.2">
      <c r="B10" t="str">
        <f>B8</f>
        <v>ΤΟΜΕΑΣ</v>
      </c>
      <c r="C10" t="str">
        <f t="shared" ref="C10" si="2">C8</f>
        <v>ΑΙΘΟΥΣΕΣ</v>
      </c>
      <c r="D10" t="s">
        <v>166</v>
      </c>
      <c r="E10" t="str">
        <f>E8</f>
        <v>ΑΙΘΟΥΣΕΣ</v>
      </c>
      <c r="F10" t="str">
        <f>E10</f>
        <v>ΑΙΘΟΥΣΕΣ</v>
      </c>
    </row>
    <row r="11" spans="1:6" x14ac:dyDescent="0.2">
      <c r="A11" t="str">
        <f>VLOOKUP(B11,Συντομογραφίες!$A$11:$B$22,2)</f>
        <v>Γεωτεχνικής</v>
      </c>
      <c r="B11" t="s">
        <v>152</v>
      </c>
      <c r="C11" t="s">
        <v>198</v>
      </c>
      <c r="D11" t="s">
        <v>167</v>
      </c>
      <c r="E11">
        <f>DCOUNT(lessons,E10,B10:C11)</f>
        <v>15</v>
      </c>
      <c r="F11">
        <f>DCOUNT(lessons,F10,B10:D11)</f>
        <v>4</v>
      </c>
    </row>
    <row r="12" spans="1:6" hidden="1" x14ac:dyDescent="0.2">
      <c r="B12" t="str">
        <f>B10</f>
        <v>ΤΟΜΕΑΣ</v>
      </c>
      <c r="C12" t="str">
        <f t="shared" ref="C12" si="3">C10</f>
        <v>ΑΙΘΟΥΣΕΣ</v>
      </c>
      <c r="D12" t="s">
        <v>166</v>
      </c>
      <c r="E12" t="str">
        <f>E10</f>
        <v>ΑΙΘΟΥΣΕΣ</v>
      </c>
      <c r="F12" t="str">
        <f>E12</f>
        <v>ΑΙΘΟΥΣΕΣ</v>
      </c>
    </row>
    <row r="13" spans="1:6" x14ac:dyDescent="0.2">
      <c r="A13" t="str">
        <f>VLOOKUP(B13,Συντομογραφίες!$A$11:$B$22,2)</f>
        <v>Προγραμματισμού και Διαχείρισης Τεχνικών Έργων</v>
      </c>
      <c r="B13" t="s">
        <v>159</v>
      </c>
      <c r="C13" t="s">
        <v>198</v>
      </c>
      <c r="D13" t="s">
        <v>167</v>
      </c>
      <c r="E13">
        <f>DCOUNT(lessons,E12,B12:C13)</f>
        <v>9</v>
      </c>
      <c r="F13">
        <f>DCOUNT(lessons,F12,B12:D13)</f>
        <v>8</v>
      </c>
    </row>
    <row r="14" spans="1:6" hidden="1" x14ac:dyDescent="0.2">
      <c r="B14" t="str">
        <f>B12</f>
        <v>ΤΟΜΕΑΣ</v>
      </c>
      <c r="C14" t="str">
        <f t="shared" ref="C14" si="4">C12</f>
        <v>ΑΙΘΟΥΣΕΣ</v>
      </c>
      <c r="D14" t="s">
        <v>166</v>
      </c>
      <c r="E14" t="str">
        <f>E12</f>
        <v>ΑΙΘΟΥΣΕΣ</v>
      </c>
      <c r="F14" t="str">
        <f>E14</f>
        <v>ΑΙΘΟΥΣΕΣ</v>
      </c>
    </row>
    <row r="15" spans="1:6" x14ac:dyDescent="0.2">
      <c r="A15" t="str">
        <f>VLOOKUP(B15,Συντομογραφίες!$A$11:$B$22,2)</f>
        <v>Μαθηματικών</v>
      </c>
      <c r="B15" t="s">
        <v>154</v>
      </c>
      <c r="C15" t="s">
        <v>198</v>
      </c>
      <c r="D15" t="s">
        <v>167</v>
      </c>
      <c r="E15">
        <f>DCOUNT(lessons,E14,B14:C15)</f>
        <v>7</v>
      </c>
      <c r="F15">
        <f>DCOUNT(lessons,F14,B14:D15)</f>
        <v>6</v>
      </c>
    </row>
    <row r="16" spans="1:6" hidden="1" x14ac:dyDescent="0.2">
      <c r="B16" t="str">
        <f>B14</f>
        <v>ΤΟΜΕΑΣ</v>
      </c>
      <c r="C16" t="str">
        <f t="shared" ref="C16" si="5">C14</f>
        <v>ΑΙΘΟΥΣΕΣ</v>
      </c>
      <c r="D16" t="s">
        <v>166</v>
      </c>
      <c r="E16" t="str">
        <f>E14</f>
        <v>ΑΙΘΟΥΣΕΣ</v>
      </c>
      <c r="F16" t="str">
        <f>E16</f>
        <v>ΑΙΘΟΥΣΕΣ</v>
      </c>
    </row>
    <row r="17" spans="1:6" x14ac:dyDescent="0.2">
      <c r="A17" t="str">
        <f>VLOOKUP(B17,Συντομογραφίες!$A$11:$B$22,2)</f>
        <v>Μηχανικής</v>
      </c>
      <c r="B17" t="s">
        <v>156</v>
      </c>
      <c r="C17" t="s">
        <v>198</v>
      </c>
      <c r="D17" t="s">
        <v>167</v>
      </c>
      <c r="E17">
        <f>DCOUNT(lessons,E16,B16:C17)</f>
        <v>3</v>
      </c>
      <c r="F17">
        <f>DCOUNT(lessons,F16,B16:D17)</f>
        <v>3</v>
      </c>
    </row>
    <row r="18" spans="1:6" hidden="1" x14ac:dyDescent="0.2">
      <c r="B18" t="str">
        <f>B16</f>
        <v>ΤΟΜΕΑΣ</v>
      </c>
      <c r="C18" t="str">
        <f t="shared" ref="C18" si="6">C16</f>
        <v>ΑΙΘΟΥΣΕΣ</v>
      </c>
      <c r="D18" t="s">
        <v>166</v>
      </c>
      <c r="E18" t="str">
        <f>E16</f>
        <v>ΑΙΘΟΥΣΕΣ</v>
      </c>
      <c r="F18" t="str">
        <f>E18</f>
        <v>ΑΙΘΟΥΣΕΣ</v>
      </c>
    </row>
    <row r="19" spans="1:6" x14ac:dyDescent="0.2">
      <c r="A19" t="str">
        <f>VLOOKUP(B19,Συντομογραφίες!$A$11:$B$22,2)</f>
        <v>Φυσικής</v>
      </c>
      <c r="B19" t="s">
        <v>163</v>
      </c>
      <c r="C19" t="s">
        <v>198</v>
      </c>
      <c r="D19" t="s">
        <v>167</v>
      </c>
      <c r="E19">
        <f>DCOUNT(lessons,E18,B18:C19)</f>
        <v>1</v>
      </c>
      <c r="F19">
        <f>DCOUNT(lessons,F18,B18:D19)</f>
        <v>1</v>
      </c>
    </row>
    <row r="20" spans="1:6" hidden="1" x14ac:dyDescent="0.2">
      <c r="B20" t="str">
        <f>B18</f>
        <v>ΤΟΜΕΑΣ</v>
      </c>
      <c r="C20" t="str">
        <f t="shared" ref="C20" si="7">C18</f>
        <v>ΑΙΘΟΥΣΕΣ</v>
      </c>
      <c r="D20" t="s">
        <v>166</v>
      </c>
      <c r="E20" t="str">
        <f>E18</f>
        <v>ΑΙΘΟΥΣΕΣ</v>
      </c>
      <c r="F20" t="str">
        <f>E20</f>
        <v>ΑΙΘΟΥΣΕΣ</v>
      </c>
    </row>
    <row r="21" spans="1:6" x14ac:dyDescent="0.2">
      <c r="A21" t="str">
        <f>VLOOKUP(B21,Συντομογραφίες!$A$11:$B$22,2)</f>
        <v>(Αρχιτεκτόνων Μηχανικών)</v>
      </c>
      <c r="B21" t="s">
        <v>151</v>
      </c>
      <c r="C21" t="s">
        <v>198</v>
      </c>
      <c r="D21" t="s">
        <v>167</v>
      </c>
      <c r="E21">
        <f>DCOUNT(lessons,E20,B20:C21)</f>
        <v>1</v>
      </c>
      <c r="F21">
        <f>DCOUNT(lessons,F20,B20:D21)</f>
        <v>1</v>
      </c>
    </row>
    <row r="22" spans="1:6" hidden="1" x14ac:dyDescent="0.2">
      <c r="B22" t="str">
        <f>B20</f>
        <v>ΤΟΜΕΑΣ</v>
      </c>
      <c r="C22" t="str">
        <f t="shared" ref="C22" si="8">C20</f>
        <v>ΑΙΘΟΥΣΕΣ</v>
      </c>
      <c r="D22" t="s">
        <v>166</v>
      </c>
      <c r="E22" t="str">
        <f>E20</f>
        <v>ΑΙΘΟΥΣΕΣ</v>
      </c>
      <c r="F22" t="str">
        <f>E22</f>
        <v>ΑΙΘΟΥΣΕΣ</v>
      </c>
    </row>
    <row r="23" spans="1:6" x14ac:dyDescent="0.2">
      <c r="A23" t="str">
        <f>VLOOKUP(B23,Συντομογραφίες!$A$11:$B$22,2)</f>
        <v>Τοπογραφίας</v>
      </c>
      <c r="B23" t="s">
        <v>160</v>
      </c>
      <c r="C23" t="s">
        <v>198</v>
      </c>
      <c r="D23" t="s">
        <v>167</v>
      </c>
      <c r="E23">
        <f>DCOUNT(lessons,E22,B22:C23)</f>
        <v>2</v>
      </c>
      <c r="F23">
        <f>DCOUNT(lessons,F22,B22:D23)</f>
        <v>2</v>
      </c>
    </row>
    <row r="24" spans="1:6" hidden="1" x14ac:dyDescent="0.2">
      <c r="B24" t="str">
        <f>B22</f>
        <v>ΤΟΜΕΑΣ</v>
      </c>
      <c r="C24" t="str">
        <f t="shared" ref="C24" si="9">C22</f>
        <v>ΑΙΘΟΥΣΕΣ</v>
      </c>
      <c r="D24" t="s">
        <v>166</v>
      </c>
      <c r="E24" t="str">
        <f>E22</f>
        <v>ΑΙΘΟΥΣΕΣ</v>
      </c>
      <c r="F24" t="str">
        <f>E24</f>
        <v>ΑΙΘΟΥΣΕΣ</v>
      </c>
    </row>
    <row r="25" spans="1:6" x14ac:dyDescent="0.2">
      <c r="A25" s="54" t="s">
        <v>199</v>
      </c>
      <c r="B25" s="54"/>
      <c r="C25" s="54"/>
      <c r="D25" s="54"/>
      <c r="E25" s="54">
        <f>SUM(E4:E24)</f>
        <v>117</v>
      </c>
      <c r="F25" s="54">
        <f>SUM(F4:F24)</f>
        <v>46</v>
      </c>
    </row>
  </sheetData>
  <sortState ref="M9:M196">
    <sortCondition ref="M9"/>
  </sortState>
  <mergeCells count="1">
    <mergeCell ref="E2:F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F22" sqref="F22"/>
    </sheetView>
  </sheetViews>
  <sheetFormatPr defaultColWidth="8.7109375" defaultRowHeight="12.75" x14ac:dyDescent="0.2"/>
  <cols>
    <col min="1" max="1" width="21.140625" customWidth="1"/>
    <col min="2" max="2" width="14.42578125" customWidth="1"/>
    <col min="3" max="5" width="11" customWidth="1"/>
  </cols>
  <sheetData>
    <row r="1" spans="1:8" x14ac:dyDescent="0.2">
      <c r="A1" s="46" t="s">
        <v>242</v>
      </c>
    </row>
    <row r="3" spans="1:8" x14ac:dyDescent="0.2">
      <c r="A3" t="s">
        <v>44</v>
      </c>
    </row>
    <row r="4" spans="1:8" x14ac:dyDescent="0.2">
      <c r="A4" t="str">
        <f>Αναλυτικό!D2</f>
        <v>ΕΞΑΜΗΝΟ</v>
      </c>
      <c r="B4" t="s">
        <v>39</v>
      </c>
      <c r="C4" t="str">
        <f>Αναλυτικό!J2</f>
        <v>ΑΙΘΟΥΣΕΣ</v>
      </c>
    </row>
    <row r="5" spans="1:8" x14ac:dyDescent="0.2">
      <c r="A5">
        <v>1</v>
      </c>
      <c r="B5">
        <f>G5</f>
        <v>9</v>
      </c>
      <c r="C5">
        <f>H5</f>
        <v>14</v>
      </c>
      <c r="G5">
        <f>DCOUNT(lessons,$C$4,$A$4:$A5)</f>
        <v>9</v>
      </c>
      <c r="H5">
        <f>DSUM(lessons,$C$4,$A$4:$A5)</f>
        <v>14</v>
      </c>
    </row>
    <row r="6" spans="1:8" x14ac:dyDescent="0.2">
      <c r="A6">
        <v>3</v>
      </c>
      <c r="B6">
        <f t="shared" ref="B6:C9" si="0">G6-G5</f>
        <v>6</v>
      </c>
      <c r="C6">
        <f t="shared" si="0"/>
        <v>13</v>
      </c>
      <c r="G6">
        <f>DCOUNT(lessons,$C$4,$A$4:$A6)</f>
        <v>15</v>
      </c>
      <c r="H6">
        <f>DSUM(lessons,$C$4,$A$4:$A6)</f>
        <v>27</v>
      </c>
    </row>
    <row r="7" spans="1:8" x14ac:dyDescent="0.2">
      <c r="A7">
        <v>5</v>
      </c>
      <c r="B7">
        <f t="shared" si="0"/>
        <v>6</v>
      </c>
      <c r="C7">
        <f t="shared" si="0"/>
        <v>10</v>
      </c>
      <c r="G7">
        <f>DCOUNT(lessons,$C$4,$A$4:$A7)</f>
        <v>21</v>
      </c>
      <c r="H7">
        <f>DSUM(lessons,$C$4,$A$4:$A7)</f>
        <v>37</v>
      </c>
    </row>
    <row r="8" spans="1:8" x14ac:dyDescent="0.2">
      <c r="A8">
        <v>7</v>
      </c>
      <c r="B8">
        <f t="shared" si="0"/>
        <v>12</v>
      </c>
      <c r="C8">
        <f t="shared" si="0"/>
        <v>18</v>
      </c>
      <c r="G8">
        <f>DCOUNT(lessons,$C$4,$A$4:$A8)</f>
        <v>33</v>
      </c>
      <c r="H8">
        <f>DSUM(lessons,$C$4,$A$4:$A8)</f>
        <v>55</v>
      </c>
    </row>
    <row r="9" spans="1:8" x14ac:dyDescent="0.2">
      <c r="A9">
        <v>9</v>
      </c>
      <c r="B9">
        <f t="shared" si="0"/>
        <v>32</v>
      </c>
      <c r="C9">
        <f t="shared" si="0"/>
        <v>32</v>
      </c>
      <c r="G9">
        <f>DCOUNT(lessons,$C$4,$A$4:$A9)</f>
        <v>65</v>
      </c>
      <c r="H9">
        <f>DSUM(lessons,$C$4,$A$4:$A9)</f>
        <v>87</v>
      </c>
    </row>
    <row r="11" spans="1:8" x14ac:dyDescent="0.2">
      <c r="A11" t="s">
        <v>40</v>
      </c>
      <c r="B11">
        <f>SUM(B5:B9)</f>
        <v>65</v>
      </c>
      <c r="C11">
        <f>SUM(C5:C9)</f>
        <v>87</v>
      </c>
    </row>
    <row r="12" spans="1:8" x14ac:dyDescent="0.2">
      <c r="A12" t="s">
        <v>194</v>
      </c>
      <c r="C12">
        <f>C11/5</f>
        <v>17.399999999999999</v>
      </c>
    </row>
    <row r="13" spans="1:8" x14ac:dyDescent="0.2">
      <c r="A13" t="s">
        <v>195</v>
      </c>
      <c r="C13">
        <f>4*C12</f>
        <v>69.599999999999994</v>
      </c>
    </row>
    <row r="14" spans="1:8" x14ac:dyDescent="0.2">
      <c r="A14" t="s">
        <v>197</v>
      </c>
      <c r="C14">
        <v>13</v>
      </c>
    </row>
    <row r="15" spans="1:8" x14ac:dyDescent="0.2">
      <c r="A15" t="s">
        <v>196</v>
      </c>
      <c r="C15" s="2">
        <f>C13/C14</f>
        <v>5.3538461538461535</v>
      </c>
    </row>
    <row r="17" spans="1:8" x14ac:dyDescent="0.2">
      <c r="A17" t="s">
        <v>45</v>
      </c>
    </row>
    <row r="18" spans="1:8" x14ac:dyDescent="0.2">
      <c r="A18" t="str">
        <f>A4</f>
        <v>ΕΞΑΜΗΝΟ</v>
      </c>
      <c r="B18" t="str">
        <f>B4</f>
        <v>ΜΑΘΗΜΑΤΑ</v>
      </c>
      <c r="C18" t="str">
        <f>C4</f>
        <v>ΑΙΘΟΥΣΕΣ</v>
      </c>
    </row>
    <row r="19" spans="1:8" x14ac:dyDescent="0.2">
      <c r="A19">
        <v>2</v>
      </c>
      <c r="B19">
        <f>G19</f>
        <v>8</v>
      </c>
      <c r="C19">
        <f>H19</f>
        <v>12</v>
      </c>
      <c r="G19">
        <f>DCOUNT(lessons,$C$18,$A$18:$A19)</f>
        <v>8</v>
      </c>
      <c r="H19">
        <f>DSUM(lessons,$C$18,$A$18:$A19)</f>
        <v>12</v>
      </c>
    </row>
    <row r="20" spans="1:8" x14ac:dyDescent="0.2">
      <c r="A20">
        <v>4</v>
      </c>
      <c r="B20">
        <f t="shared" ref="B20:C22" si="1">G20-G19</f>
        <v>7</v>
      </c>
      <c r="C20">
        <f t="shared" si="1"/>
        <v>10</v>
      </c>
      <c r="G20">
        <f>DCOUNT(lessons,$C$18,$A$18:$A20)</f>
        <v>15</v>
      </c>
      <c r="H20">
        <f>DSUM(lessons,$C$18,$A$18:$A20)</f>
        <v>22</v>
      </c>
    </row>
    <row r="21" spans="1:8" x14ac:dyDescent="0.2">
      <c r="A21">
        <v>6</v>
      </c>
      <c r="B21">
        <f t="shared" si="1"/>
        <v>6</v>
      </c>
      <c r="C21">
        <f t="shared" si="1"/>
        <v>12</v>
      </c>
      <c r="G21">
        <f>DCOUNT(lessons,$C$18,$A$18:$A21)</f>
        <v>21</v>
      </c>
      <c r="H21">
        <f>DSUM(lessons,$C$18,$A$18:$A21)</f>
        <v>34</v>
      </c>
    </row>
    <row r="22" spans="1:8" x14ac:dyDescent="0.2">
      <c r="A22">
        <v>8</v>
      </c>
      <c r="B22">
        <f t="shared" si="1"/>
        <v>31</v>
      </c>
      <c r="C22">
        <f t="shared" si="1"/>
        <v>32</v>
      </c>
      <c r="G22">
        <f>DCOUNT(lessons,$C$18,$A$18:$A22)</f>
        <v>52</v>
      </c>
      <c r="H22">
        <f>DSUM(lessons,$C$18,$A$18:$A22)</f>
        <v>66</v>
      </c>
    </row>
    <row r="24" spans="1:8" x14ac:dyDescent="0.2">
      <c r="A24" t="str">
        <f>A11</f>
        <v>ΣΥΝΟΛΟ</v>
      </c>
      <c r="B24">
        <f>SUM(B19:B23)</f>
        <v>52</v>
      </c>
      <c r="C24">
        <f>SUM(C19:C23)</f>
        <v>66</v>
      </c>
    </row>
    <row r="25" spans="1:8" x14ac:dyDescent="0.2">
      <c r="A25" t="str">
        <f t="shared" ref="A25:A28" si="2">A12</f>
        <v>ΑΙΘΟΥΣΕΣ ΑΝΑ ΗΜΕΡΑ</v>
      </c>
      <c r="C25">
        <f>C24/5</f>
        <v>13.2</v>
      </c>
    </row>
    <row r="26" spans="1:8" x14ac:dyDescent="0.2">
      <c r="A26" t="str">
        <f t="shared" si="2"/>
        <v>ΩΡΕΣ ΑΙΘΟΥΣΩΝ ΑΝΑ ΗΜΕΡΑ</v>
      </c>
      <c r="C26">
        <f>4*C25</f>
        <v>52.8</v>
      </c>
    </row>
    <row r="27" spans="1:8" x14ac:dyDescent="0.2">
      <c r="A27" t="str">
        <f t="shared" si="2"/>
        <v>ΑΡ. ΑΙΘΟΥΣΩΝ ΔΙΔΑΚΤΗΡΙΩΝ + ΑΜΦΙΘ.</v>
      </c>
      <c r="C27">
        <v>13</v>
      </c>
    </row>
    <row r="28" spans="1:8" x14ac:dyDescent="0.2">
      <c r="A28" t="str">
        <f t="shared" si="2"/>
        <v>ΩΡΕΣ ΑΠΑΣΧ. ΑΙΘΟΥΣΩΝ ΑΝΑ ΗΜΕΡΑ</v>
      </c>
      <c r="C28" s="2">
        <f>C26/C27</f>
        <v>4.0615384615384613</v>
      </c>
    </row>
  </sheetData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Συντομογραφίες</vt:lpstr>
      <vt:lpstr>Συνοπτικό</vt:lpstr>
      <vt:lpstr>Αναλυτικό</vt:lpstr>
      <vt:lpstr>Ομάδες</vt:lpstr>
      <vt:lpstr>Μαθήματα ανά Τομέα</vt:lpstr>
      <vt:lpstr>Αίθουσες</vt:lpstr>
      <vt:lpstr>Ομάδες!lessons</vt:lpstr>
      <vt:lpstr>lessons</vt:lpstr>
      <vt:lpstr>Αναλυτικό!Print_Area</vt:lpstr>
      <vt:lpstr>Ομάδες!Print_Area</vt:lpstr>
      <vt:lpstr>Συνοπτικό!Print_Area</vt:lpstr>
    </vt:vector>
  </TitlesOfParts>
  <Company>National Technical University of Athens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kosmitor</dc:creator>
  <cp:lastModifiedBy>kosmitor</cp:lastModifiedBy>
  <cp:lastPrinted>2016-12-02T16:55:18Z</cp:lastPrinted>
  <dcterms:created xsi:type="dcterms:W3CDTF">1996-03-15T12:02:04Z</dcterms:created>
  <dcterms:modified xsi:type="dcterms:W3CDTF">2016-12-08T13:20:20Z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